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V:\2_Ecole\218_AES\2180_AES\2180.04_Administratif\2180.04.03 Facturation\"/>
    </mc:Choice>
  </mc:AlternateContent>
  <xr:revisionPtr revIDLastSave="0" documentId="13_ncr:1_{8B89A874-1CE9-459B-BE80-58F07FE0A104}" xr6:coauthVersionLast="47" xr6:coauthVersionMax="47" xr10:uidLastSave="{00000000-0000-0000-0000-000000000000}"/>
  <bookViews>
    <workbookView xWindow="28680" yWindow="-120" windowWidth="29040" windowHeight="15840" xr2:uid="{00000000-000D-0000-FFFF-FFFF00000000}"/>
  </bookViews>
  <sheets>
    <sheet name="Calcul du tarif" sheetId="7" r:id="rId1"/>
    <sheet name="Tarifs" sheetId="17" r:id="rId2"/>
  </sheets>
  <definedNames>
    <definedName name="_xlnm.Print_Area" localSheetId="0">'Calcul du tarif'!$A$1:$E$51</definedName>
  </definedNames>
  <calcPr calcId="191029"/>
</workbook>
</file>

<file path=xl/calcChain.xml><?xml version="1.0" encoding="utf-8"?>
<calcChain xmlns="http://schemas.openxmlformats.org/spreadsheetml/2006/main">
  <c r="E16" i="7" l="1"/>
  <c r="AK11" i="17"/>
  <c r="AL11" i="17"/>
  <c r="AM11" i="17"/>
  <c r="AN11" i="17"/>
  <c r="AK12" i="17"/>
  <c r="AL12" i="17"/>
  <c r="AM12" i="17"/>
  <c r="AN12" i="17"/>
  <c r="AK13" i="17"/>
  <c r="AL13" i="17"/>
  <c r="AM13" i="17"/>
  <c r="AN13" i="17"/>
  <c r="AK14" i="17"/>
  <c r="AL14" i="17"/>
  <c r="AM14" i="17"/>
  <c r="AN14" i="17"/>
  <c r="AK15" i="17"/>
  <c r="AL15" i="17"/>
  <c r="AM15" i="17"/>
  <c r="AN15" i="17"/>
  <c r="AK16" i="17"/>
  <c r="AL16" i="17"/>
  <c r="AM16" i="17"/>
  <c r="AN16" i="17"/>
  <c r="AE16" i="17"/>
  <c r="AJ16" i="17"/>
  <c r="AJ15" i="17"/>
  <c r="AJ14" i="17"/>
  <c r="AJ13" i="17"/>
  <c r="AJ12" i="17"/>
  <c r="AJ11" i="17"/>
  <c r="AD11" i="17"/>
  <c r="AH13" i="17"/>
  <c r="AE11" i="17"/>
  <c r="AF11" i="17"/>
  <c r="AG11" i="17"/>
  <c r="AH11" i="17"/>
  <c r="AE12" i="17"/>
  <c r="AF12" i="17"/>
  <c r="AG12" i="17"/>
  <c r="AH12" i="17"/>
  <c r="AE13" i="17"/>
  <c r="AF13" i="17"/>
  <c r="AG13" i="17"/>
  <c r="AE14" i="17"/>
  <c r="AF14" i="17"/>
  <c r="AG14" i="17"/>
  <c r="AH14" i="17"/>
  <c r="AE15" i="17"/>
  <c r="AF15" i="17"/>
  <c r="AG15" i="17"/>
  <c r="AH15" i="17"/>
  <c r="AF16" i="17"/>
  <c r="AG16" i="17"/>
  <c r="AH16" i="17"/>
  <c r="AD16" i="17"/>
  <c r="AD15" i="17"/>
  <c r="AD14" i="17"/>
  <c r="AD13" i="17"/>
  <c r="AD12" i="17"/>
  <c r="Y11" i="17"/>
  <c r="Z11" i="17"/>
  <c r="AA11" i="17"/>
  <c r="AB11" i="17"/>
  <c r="Y12" i="17"/>
  <c r="Z12" i="17"/>
  <c r="AA12" i="17"/>
  <c r="AB12" i="17"/>
  <c r="Y13" i="17"/>
  <c r="Z13" i="17"/>
  <c r="AA13" i="17"/>
  <c r="AB13" i="17"/>
  <c r="Y14" i="17"/>
  <c r="Z14" i="17"/>
  <c r="AA14" i="17"/>
  <c r="AB14" i="17"/>
  <c r="Y15" i="17"/>
  <c r="Z15" i="17"/>
  <c r="AA15" i="17"/>
  <c r="AB15" i="17"/>
  <c r="Y16" i="17"/>
  <c r="Z16" i="17"/>
  <c r="AA16" i="17"/>
  <c r="AB16" i="17"/>
  <c r="X16" i="17"/>
  <c r="X15" i="17"/>
  <c r="X12" i="17"/>
  <c r="X14" i="17"/>
  <c r="N22" i="17" l="1"/>
  <c r="L22" i="17"/>
  <c r="M22" i="17"/>
  <c r="O22" i="17"/>
  <c r="P22" i="17"/>
  <c r="Q22" i="17"/>
  <c r="L23" i="17"/>
  <c r="M23" i="17"/>
  <c r="N23" i="17"/>
  <c r="O23" i="17"/>
  <c r="P23" i="17"/>
  <c r="Q23" i="17"/>
  <c r="L24" i="17"/>
  <c r="M24" i="17"/>
  <c r="N24" i="17"/>
  <c r="O24" i="17"/>
  <c r="P24" i="17"/>
  <c r="Q24" i="17"/>
  <c r="L25" i="17"/>
  <c r="M25" i="17"/>
  <c r="N25" i="17"/>
  <c r="O25" i="17"/>
  <c r="P25" i="17"/>
  <c r="Q25" i="17"/>
  <c r="L26" i="17"/>
  <c r="M26" i="17"/>
  <c r="N26" i="17"/>
  <c r="O26" i="17"/>
  <c r="P26" i="17"/>
  <c r="Q26" i="17"/>
  <c r="L27" i="17"/>
  <c r="M27" i="17"/>
  <c r="N27" i="17"/>
  <c r="O27" i="17"/>
  <c r="P27" i="17"/>
  <c r="Q27" i="17"/>
  <c r="L28" i="17"/>
  <c r="M28" i="17"/>
  <c r="N28" i="17"/>
  <c r="O28" i="17"/>
  <c r="P28" i="17"/>
  <c r="Q28" i="17"/>
  <c r="L29" i="17"/>
  <c r="M29" i="17"/>
  <c r="N29" i="17"/>
  <c r="O29" i="17"/>
  <c r="P29" i="17"/>
  <c r="Q29" i="17"/>
  <c r="L30" i="17"/>
  <c r="M30" i="17"/>
  <c r="N30" i="17"/>
  <c r="O30" i="17"/>
  <c r="P30" i="17"/>
  <c r="Q30" i="17"/>
  <c r="L31" i="17"/>
  <c r="M31" i="17"/>
  <c r="N31" i="17"/>
  <c r="O31" i="17"/>
  <c r="P31" i="17"/>
  <c r="Q31" i="17"/>
  <c r="L32" i="17"/>
  <c r="M32" i="17"/>
  <c r="N32" i="17"/>
  <c r="O32" i="17"/>
  <c r="P32" i="17"/>
  <c r="Q32" i="17"/>
  <c r="L33" i="17"/>
  <c r="M33" i="17"/>
  <c r="N33" i="17"/>
  <c r="O33" i="17"/>
  <c r="P33" i="17"/>
  <c r="Q33" i="17"/>
  <c r="L34" i="17"/>
  <c r="M34" i="17"/>
  <c r="N34" i="17"/>
  <c r="O34" i="17"/>
  <c r="P34" i="17"/>
  <c r="Q34" i="17"/>
  <c r="L35" i="17"/>
  <c r="M35" i="17"/>
  <c r="N35" i="17"/>
  <c r="O35" i="17"/>
  <c r="P35" i="17"/>
  <c r="Q35" i="17"/>
  <c r="L36" i="17"/>
  <c r="M36" i="17"/>
  <c r="N36" i="17"/>
  <c r="O36" i="17"/>
  <c r="P36" i="17"/>
  <c r="Q36" i="17"/>
  <c r="L37" i="17"/>
  <c r="M37" i="17"/>
  <c r="N37" i="17"/>
  <c r="O37" i="17"/>
  <c r="P37" i="17"/>
  <c r="Q37" i="17"/>
  <c r="L38" i="17"/>
  <c r="M38" i="17"/>
  <c r="N38" i="17"/>
  <c r="O38" i="17"/>
  <c r="P38" i="17"/>
  <c r="Q38" i="17"/>
  <c r="L39" i="17"/>
  <c r="M39" i="17"/>
  <c r="N39" i="17"/>
  <c r="O39" i="17"/>
  <c r="P39" i="17"/>
  <c r="Q39" i="17"/>
  <c r="H32" i="17"/>
  <c r="D22" i="17"/>
  <c r="E22" i="17"/>
  <c r="F22" i="17"/>
  <c r="G22" i="17"/>
  <c r="H22" i="17"/>
  <c r="D23" i="17"/>
  <c r="E23" i="17"/>
  <c r="F23" i="17"/>
  <c r="G23" i="17"/>
  <c r="H23" i="17"/>
  <c r="D24" i="17"/>
  <c r="E24" i="17"/>
  <c r="F24" i="17"/>
  <c r="G24" i="17"/>
  <c r="H24" i="17"/>
  <c r="D25" i="17"/>
  <c r="E25" i="17"/>
  <c r="F25" i="17"/>
  <c r="G25" i="17"/>
  <c r="H25" i="17"/>
  <c r="D26" i="17"/>
  <c r="E26" i="17"/>
  <c r="F26" i="17"/>
  <c r="G26" i="17"/>
  <c r="H26" i="17"/>
  <c r="D27" i="17"/>
  <c r="E27" i="17"/>
  <c r="F27" i="17"/>
  <c r="G27" i="17"/>
  <c r="H27" i="17"/>
  <c r="D28" i="17"/>
  <c r="E28" i="17"/>
  <c r="F28" i="17"/>
  <c r="G28" i="17"/>
  <c r="H28" i="17"/>
  <c r="D29" i="17"/>
  <c r="E29" i="17"/>
  <c r="F29" i="17"/>
  <c r="G29" i="17"/>
  <c r="H29" i="17"/>
  <c r="D30" i="17"/>
  <c r="E30" i="17"/>
  <c r="F30" i="17"/>
  <c r="G30" i="17"/>
  <c r="H30" i="17"/>
  <c r="D31" i="17"/>
  <c r="E31" i="17"/>
  <c r="F31" i="17"/>
  <c r="G31" i="17"/>
  <c r="H31" i="17"/>
  <c r="D32" i="17"/>
  <c r="E32" i="17"/>
  <c r="F32" i="17"/>
  <c r="G32" i="17"/>
  <c r="D33" i="17"/>
  <c r="E33" i="17"/>
  <c r="F33" i="17"/>
  <c r="G33" i="17"/>
  <c r="H33" i="17"/>
  <c r="D34" i="17"/>
  <c r="E34" i="17"/>
  <c r="F34" i="17"/>
  <c r="G34" i="17"/>
  <c r="H34" i="17"/>
  <c r="D35" i="17"/>
  <c r="E35" i="17"/>
  <c r="F35" i="17"/>
  <c r="G35" i="17"/>
  <c r="H35" i="17"/>
  <c r="D36" i="17"/>
  <c r="E36" i="17"/>
  <c r="F36" i="17"/>
  <c r="G36" i="17"/>
  <c r="H36" i="17"/>
  <c r="D37" i="17"/>
  <c r="E37" i="17"/>
  <c r="F37" i="17"/>
  <c r="G37" i="17"/>
  <c r="H37" i="17"/>
  <c r="D38" i="17"/>
  <c r="E38" i="17"/>
  <c r="F38" i="17"/>
  <c r="G38" i="17"/>
  <c r="H38" i="17"/>
  <c r="D39" i="17"/>
  <c r="E39" i="17"/>
  <c r="F39" i="17"/>
  <c r="G39" i="17"/>
  <c r="H39" i="17"/>
  <c r="C39" i="17"/>
  <c r="C23" i="17"/>
  <c r="C24" i="17"/>
  <c r="C25" i="17"/>
  <c r="C26" i="17"/>
  <c r="C27" i="17"/>
  <c r="C28" i="17"/>
  <c r="C29" i="17"/>
  <c r="C30" i="17"/>
  <c r="C31" i="17"/>
  <c r="C32" i="17"/>
  <c r="C33" i="17"/>
  <c r="C34" i="17"/>
  <c r="C35" i="17"/>
  <c r="C36" i="17"/>
  <c r="C37" i="17"/>
  <c r="C38" i="17"/>
  <c r="C22" i="17"/>
  <c r="K4" i="17"/>
  <c r="K5" i="17" s="1"/>
  <c r="J4" i="17"/>
  <c r="J3" i="17"/>
  <c r="A4" i="17"/>
  <c r="B4" i="17"/>
  <c r="A5" i="17" s="1"/>
  <c r="A3" i="17"/>
  <c r="E15" i="7"/>
  <c r="K6" i="17" l="1"/>
  <c r="J6" i="17"/>
  <c r="J5" i="17"/>
  <c r="B5" i="17"/>
  <c r="B6" i="17" s="1"/>
  <c r="A7" i="17" s="1"/>
  <c r="A6" i="17"/>
  <c r="E13" i="7"/>
  <c r="E23" i="7"/>
  <c r="K7" i="17" l="1"/>
  <c r="J7" i="17"/>
  <c r="B7" i="17"/>
  <c r="B8" i="17"/>
  <c r="A8" i="17"/>
  <c r="J8" i="17" l="1"/>
  <c r="K8" i="17"/>
  <c r="A9" i="17"/>
  <c r="B9" i="17"/>
  <c r="E21" i="7"/>
  <c r="J9" i="17" l="1"/>
  <c r="K9" i="17"/>
  <c r="A10" i="17"/>
  <c r="B10" i="17"/>
  <c r="J10" i="17" l="1"/>
  <c r="K10" i="17"/>
  <c r="B11" i="17"/>
  <c r="A11" i="17"/>
  <c r="K11" i="17" l="1"/>
  <c r="J11" i="17"/>
  <c r="B12" i="17"/>
  <c r="A12" i="17"/>
  <c r="K12" i="17" l="1"/>
  <c r="J12" i="17"/>
  <c r="A13" i="17"/>
  <c r="B13" i="17"/>
  <c r="E27" i="7"/>
  <c r="E26" i="7"/>
  <c r="E20" i="7"/>
  <c r="E19" i="7"/>
  <c r="E18" i="7"/>
  <c r="E17" i="7"/>
  <c r="E29" i="7" s="1"/>
  <c r="X11" i="17" l="1"/>
  <c r="X13" i="17"/>
  <c r="K13" i="17"/>
  <c r="J13" i="17"/>
  <c r="A14" i="17"/>
  <c r="B14" i="17"/>
  <c r="J14" i="17" l="1"/>
  <c r="K14" i="17"/>
  <c r="A15" i="17"/>
  <c r="B15" i="17"/>
  <c r="X19" i="17" l="1"/>
  <c r="B34" i="7" s="1"/>
  <c r="D34" i="7" s="1"/>
  <c r="K15" i="17"/>
  <c r="J15" i="17"/>
  <c r="A16" i="17"/>
  <c r="B16" i="17"/>
  <c r="J16" i="17" l="1"/>
  <c r="K16" i="17"/>
  <c r="A17" i="17"/>
  <c r="B17" i="17"/>
  <c r="K17" i="17" l="1"/>
  <c r="J17" i="17"/>
  <c r="B18" i="17"/>
  <c r="A18" i="17"/>
  <c r="K18" i="17" l="1"/>
  <c r="J18" i="17"/>
  <c r="A19" i="17"/>
  <c r="B19" i="17"/>
  <c r="K19" i="17" l="1"/>
  <c r="J20" i="17" s="1"/>
  <c r="J19" i="17"/>
  <c r="A20" i="17"/>
</calcChain>
</file>

<file path=xl/sharedStrings.xml><?xml version="1.0" encoding="utf-8"?>
<sst xmlns="http://schemas.openxmlformats.org/spreadsheetml/2006/main" count="138" uniqueCount="67">
  <si>
    <t>Revenu net</t>
  </si>
  <si>
    <t>Caisse-maladie et accidents</t>
  </si>
  <si>
    <t>Primes prévoyance liée 3a</t>
  </si>
  <si>
    <t>Montants pris en compte dans le calcul du revenu déterminant</t>
  </si>
  <si>
    <t>Revenu brut soumis à l'impôt</t>
  </si>
  <si>
    <t>Fortune imposable</t>
  </si>
  <si>
    <t>Autres primes et cotisations</t>
  </si>
  <si>
    <t>Famille:</t>
  </si>
  <si>
    <t>A rajouter les postes suivants:</t>
  </si>
  <si>
    <t>code 4.115</t>
  </si>
  <si>
    <t>Réduction de prime</t>
  </si>
  <si>
    <t>Lundi</t>
  </si>
  <si>
    <t>Mardi</t>
  </si>
  <si>
    <t>Mercredi</t>
  </si>
  <si>
    <t>Jeudi</t>
  </si>
  <si>
    <t>Vendredi</t>
  </si>
  <si>
    <t>et plus</t>
  </si>
  <si>
    <t>Matin</t>
  </si>
  <si>
    <t>Matinée</t>
  </si>
  <si>
    <t>Midi</t>
  </si>
  <si>
    <t>Après-midi</t>
  </si>
  <si>
    <t>Soir 1</t>
  </si>
  <si>
    <t>Soir 2</t>
  </si>
  <si>
    <t>Enfantine</t>
  </si>
  <si>
    <t>Primaire</t>
  </si>
  <si>
    <r>
      <rPr>
        <b/>
        <sz val="12"/>
        <rFont val="Calibri"/>
        <family val="2"/>
        <scheme val="minor"/>
      </rPr>
      <t>Matin</t>
    </r>
    <r>
      <rPr>
        <i/>
        <sz val="12"/>
        <rFont val="Calibri"/>
        <family val="2"/>
        <scheme val="minor"/>
      </rPr>
      <t xml:space="preserve"> 07h00 – 07h55</t>
    </r>
  </si>
  <si>
    <r>
      <rPr>
        <b/>
        <sz val="12"/>
        <rFont val="Calibri"/>
        <family val="2"/>
        <scheme val="minor"/>
      </rPr>
      <t>Matinée</t>
    </r>
    <r>
      <rPr>
        <i/>
        <sz val="12"/>
        <rFont val="Calibri"/>
        <family val="2"/>
        <scheme val="minor"/>
      </rPr>
      <t xml:space="preserve"> 07h55 – 11h35</t>
    </r>
  </si>
  <si>
    <r>
      <rPr>
        <b/>
        <sz val="12"/>
        <rFont val="Calibri"/>
        <family val="2"/>
        <scheme val="minor"/>
      </rPr>
      <t>Midi</t>
    </r>
    <r>
      <rPr>
        <i/>
        <sz val="12"/>
        <rFont val="Calibri"/>
        <family val="2"/>
        <scheme val="minor"/>
      </rPr>
      <t xml:space="preserve"> 11h35 – 13h25</t>
    </r>
  </si>
  <si>
    <r>
      <rPr>
        <b/>
        <sz val="12"/>
        <rFont val="Calibri"/>
        <family val="2"/>
        <scheme val="minor"/>
      </rPr>
      <t>Après-midi</t>
    </r>
    <r>
      <rPr>
        <i/>
        <sz val="12"/>
        <rFont val="Calibri"/>
        <family val="2"/>
        <scheme val="minor"/>
      </rPr>
      <t xml:space="preserve"> 13h25 – 15h05</t>
    </r>
  </si>
  <si>
    <r>
      <rPr>
        <b/>
        <sz val="12"/>
        <rFont val="Calibri"/>
        <family val="2"/>
        <scheme val="minor"/>
      </rPr>
      <t>Soir 2</t>
    </r>
    <r>
      <rPr>
        <i/>
        <sz val="12"/>
        <rFont val="Calibri"/>
        <family val="2"/>
        <scheme val="minor"/>
      </rPr>
      <t xml:space="preserve"> 17h30 – 18h30</t>
    </r>
  </si>
  <si>
    <r>
      <rPr>
        <b/>
        <sz val="12"/>
        <rFont val="Calibri"/>
        <family val="2"/>
        <scheme val="minor"/>
      </rPr>
      <t>Soir 1</t>
    </r>
    <r>
      <rPr>
        <i/>
        <sz val="12"/>
        <rFont val="Calibri"/>
        <family val="2"/>
        <scheme val="minor"/>
      </rPr>
      <t xml:space="preserve"> 15h05 – 17h30</t>
    </r>
  </si>
  <si>
    <t>Prix hebdomadaire</t>
  </si>
  <si>
    <t>prix repas</t>
  </si>
  <si>
    <t>Contrôle</t>
  </si>
  <si>
    <t>Avis de taxation</t>
  </si>
  <si>
    <t>Salaire annuel brut
PARENT 1</t>
  </si>
  <si>
    <t>Salaire annuel brut
PARENT 2</t>
  </si>
  <si>
    <t>ENFANT 1</t>
  </si>
  <si>
    <t>ENFANT 2</t>
  </si>
  <si>
    <t>ENFANT 3</t>
  </si>
  <si>
    <t>Tarif hebdomadaire estimé</t>
  </si>
  <si>
    <r>
      <rPr>
        <b/>
        <sz val="14"/>
        <rFont val="Calibri"/>
        <family val="2"/>
        <scheme val="minor"/>
      </rPr>
      <t>ESTIMATION DU TARIF A PAYER</t>
    </r>
    <r>
      <rPr>
        <b/>
        <sz val="12"/>
        <rFont val="Calibri"/>
        <family val="2"/>
        <scheme val="minor"/>
      </rPr>
      <t xml:space="preserve">
</t>
    </r>
    <r>
      <rPr>
        <i/>
        <sz val="12"/>
        <rFont val="Calibri"/>
        <family val="2"/>
        <scheme val="minor"/>
      </rPr>
      <t>(compléter les tableaux de fréquentation ci-dessous pour calculer les tarifs)</t>
    </r>
  </si>
  <si>
    <r>
      <t xml:space="preserve">familles mariées ou monoparentales : </t>
    </r>
    <r>
      <rPr>
        <sz val="10"/>
        <rFont val="Calibri"/>
        <family val="2"/>
        <scheme val="minor"/>
      </rPr>
      <t>remplir la première colonne en fonction des données du dernier avis de taxation</t>
    </r>
    <r>
      <rPr>
        <b/>
        <sz val="10"/>
        <rFont val="Calibri"/>
        <family val="2"/>
        <scheme val="minor"/>
      </rPr>
      <t>.</t>
    </r>
  </si>
  <si>
    <r>
      <t xml:space="preserve">familles en concubinage : </t>
    </r>
    <r>
      <rPr>
        <sz val="10"/>
        <rFont val="Calibri"/>
        <family val="2"/>
        <scheme val="minor"/>
      </rPr>
      <t>remplir les deux colonnes en fonction des données du dernier avis de taxation</t>
    </r>
    <r>
      <rPr>
        <b/>
        <sz val="10"/>
        <rFont val="Calibri"/>
        <family val="2"/>
        <scheme val="minor"/>
      </rPr>
      <t>.</t>
    </r>
  </si>
  <si>
    <t>Avis de taxation 1</t>
  </si>
  <si>
    <t xml:space="preserve">REVENU déterminant pour le tarif : </t>
  </si>
  <si>
    <r>
      <t xml:space="preserve">Pour le contrôle du prix financièrement accessible, c’est le calcul du revenu déterminant tel que mentionné ci-dessous qui servira de base. Ce calcul du revenu déterminant est fait de manière analogue au calcul du droit à la subvention aux assurances maladies, soit : Le revenu déterminant est donné par le revenu annuel net du dernier avis de taxation (code 4.910) disponible au 1er janvier de l’année en cours, auquel sont ajoutés :
</t>
    </r>
    <r>
      <rPr>
        <b/>
        <i/>
        <sz val="10"/>
        <rFont val="Calibri"/>
        <family val="2"/>
        <scheme val="minor"/>
      </rPr>
      <t xml:space="preserve">a) </t>
    </r>
    <r>
      <rPr>
        <i/>
        <sz val="10"/>
        <rFont val="Calibri"/>
        <family val="2"/>
        <scheme val="minor"/>
      </rPr>
      <t>pour les personnes</t>
    </r>
    <r>
      <rPr>
        <b/>
        <i/>
        <sz val="10"/>
        <rFont val="Calibri"/>
        <family val="2"/>
        <scheme val="minor"/>
      </rPr>
      <t xml:space="preserve"> </t>
    </r>
    <r>
      <rPr>
        <b/>
        <i/>
        <u/>
        <sz val="10"/>
        <rFont val="Calibri"/>
        <family val="2"/>
        <scheme val="minor"/>
      </rPr>
      <t>salariées</t>
    </r>
    <r>
      <rPr>
        <i/>
        <sz val="10"/>
        <rFont val="Calibri"/>
        <family val="2"/>
        <scheme val="minor"/>
      </rPr>
      <t xml:space="preserve"> ou </t>
    </r>
    <r>
      <rPr>
        <b/>
        <i/>
        <u/>
        <sz val="10"/>
        <rFont val="Calibri"/>
        <family val="2"/>
        <scheme val="minor"/>
      </rPr>
      <t>rentières</t>
    </r>
    <r>
      <rPr>
        <i/>
        <sz val="10"/>
        <rFont val="Calibri"/>
        <family val="2"/>
        <scheme val="minor"/>
      </rPr>
      <t xml:space="preserve"> : les primes et cotisations d’assurance (codes 4.110 à 4.140), les intérêts passifs privés pour la part qui excède 30 000 francs (code 4.210), les frais d’entretien d’immeubles privés pour la part qui excède 15 000 francs (code 4.310) et le vingtième (5 %) de la fortune imposable (code 7.910).
</t>
    </r>
    <r>
      <rPr>
        <b/>
        <i/>
        <sz val="10"/>
        <rFont val="Calibri"/>
        <family val="2"/>
        <scheme val="minor"/>
      </rPr>
      <t>b)</t>
    </r>
    <r>
      <rPr>
        <i/>
        <sz val="10"/>
        <rFont val="Calibri"/>
        <family val="2"/>
        <scheme val="minor"/>
      </rPr>
      <t xml:space="preserve"> pour les personnes ayant une </t>
    </r>
    <r>
      <rPr>
        <b/>
        <i/>
        <u/>
        <sz val="10"/>
        <rFont val="Calibri"/>
        <family val="2"/>
        <scheme val="minor"/>
      </rPr>
      <t>activité indépendante</t>
    </r>
    <r>
      <rPr>
        <i/>
        <sz val="10"/>
        <rFont val="Calibri"/>
        <family val="2"/>
        <scheme val="minor"/>
      </rPr>
      <t xml:space="preserve"> : les primes et cotisations d’assurance (codes 4.110), les autres primes et cotisations (code 4.120), le rachat d'années d'assurance (2ème pilier, caisse de pension) pour la part qui excède 15 000 francs (code 4.140), les intérêts passifs privés pour la part qui excède 30 000 francs (code 4.210), les frais d’entretien d’immeubles privés pour la part qui excède 15 000 francs (code 4.310) et le vingtième (5 %) de la fortune imposable (code 7.910).
</t>
    </r>
    <r>
      <rPr>
        <b/>
        <i/>
        <sz val="10"/>
        <rFont val="Calibri"/>
        <family val="2"/>
        <scheme val="minor"/>
      </rPr>
      <t>c)</t>
    </r>
    <r>
      <rPr>
        <i/>
        <sz val="10"/>
        <rFont val="Calibri"/>
        <family val="2"/>
        <scheme val="minor"/>
      </rPr>
      <t xml:space="preserve"> Pour les personnes </t>
    </r>
    <r>
      <rPr>
        <b/>
        <i/>
        <u/>
        <sz val="10"/>
        <rFont val="Calibri"/>
        <family val="2"/>
        <scheme val="minor"/>
      </rPr>
      <t>imposées à la source</t>
    </r>
    <r>
      <rPr>
        <i/>
        <sz val="10"/>
        <rFont val="Calibri"/>
        <family val="2"/>
        <scheme val="minor"/>
      </rPr>
      <t>, le revenu déterminant correspond à 80% du revenu brut soumis à l'impôt, augmenté du vingtième de la fortune imposable, selon les données fiscales disponibles au 1er janvier de l'année en cours.</t>
    </r>
  </si>
  <si>
    <t>Personnes salariées/rentières (a) et indépendantes (b)</t>
  </si>
  <si>
    <t xml:space="preserve">Personnes imposées à la source (c) </t>
  </si>
  <si>
    <r>
      <t xml:space="preserve">Avis de taxation 2 
</t>
    </r>
    <r>
      <rPr>
        <i/>
        <sz val="11"/>
        <rFont val="Calibri"/>
        <family val="2"/>
        <scheme val="minor"/>
      </rPr>
      <t>(pour les familles en concubinage)</t>
    </r>
  </si>
  <si>
    <t>Ce tableau n'a qu'une valeur indicative.
Le tarif définitif est calculé par le secrétariat de l'accueil extrascolaire sur présentation des documents complets.</t>
  </si>
  <si>
    <t>Selon les recommandation du SEJ (service de l'enfance et de la jeunesse)</t>
  </si>
  <si>
    <t xml:space="preserve">Frais d'immeubles privés </t>
  </si>
  <si>
    <t xml:space="preserve">Dettes privées </t>
  </si>
  <si>
    <t>Pour toute autre situation, veuillez contacter le secrétariat de l'accueil extrascolaire.</t>
  </si>
  <si>
    <r>
      <t xml:space="preserve">Tarif mensuel estimé </t>
    </r>
    <r>
      <rPr>
        <i/>
        <sz val="12"/>
        <rFont val="Calibri"/>
        <family val="2"/>
        <scheme val="minor"/>
      </rPr>
      <t xml:space="preserve">(sur 4 semaines) </t>
    </r>
  </si>
  <si>
    <t>Prénom de l'enfant :</t>
  </si>
  <si>
    <t xml:space="preserve">         Enfantine</t>
  </si>
  <si>
    <r>
      <t xml:space="preserve">Estimation du tarif à payer 
</t>
    </r>
    <r>
      <rPr>
        <b/>
        <sz val="10"/>
        <rFont val="Calibri"/>
        <family val="2"/>
        <scheme val="minor"/>
      </rPr>
      <t>1er enfant</t>
    </r>
  </si>
  <si>
    <r>
      <t xml:space="preserve">Estimation du tarif à payer 
</t>
    </r>
    <r>
      <rPr>
        <b/>
        <sz val="10"/>
        <rFont val="Calibri"/>
        <family val="2"/>
        <scheme val="minor"/>
      </rPr>
      <t>2ème enfant</t>
    </r>
  </si>
  <si>
    <r>
      <rPr>
        <sz val="10"/>
        <rFont val="Calibri"/>
        <family val="2"/>
        <scheme val="minor"/>
      </rPr>
      <t xml:space="preserve">Estimation du tarif à payer </t>
    </r>
    <r>
      <rPr>
        <b/>
        <sz val="10"/>
        <rFont val="Calibri"/>
        <family val="2"/>
        <scheme val="minor"/>
      </rPr>
      <t xml:space="preserve">
3ème enfant</t>
    </r>
  </si>
  <si>
    <t>Enclassement :</t>
  </si>
  <si>
    <t>Veuillez sélectionner les jours de fréquentation et les informations relatives à votre enfant</t>
  </si>
  <si>
    <t>Un émolument unique de CHF 50.00 par enfant est facturé aux parents à l'ouverture de chaque nouveau dossier. 
Les frais de repas (CHF 9.20) sont compris dans le tarif du midi, et les frais de collation (CHF 0.95) sont compris dans le tarif de la matinée et du soir 1.</t>
  </si>
  <si>
    <t>Rachat d'années d'assurance (indépendant - Fr. 15'000.-)</t>
  </si>
  <si>
    <r>
      <t xml:space="preserve">A rajouter la "fortune imposable" </t>
    </r>
    <r>
      <rPr>
        <i/>
        <sz val="8"/>
        <rFont val="Calibri"/>
        <family val="2"/>
        <scheme val="minor"/>
      </rPr>
      <t>(fortune - det. taux)</t>
    </r>
  </si>
  <si>
    <t>Calcul du tarif de l'AES dès août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</si>
</sst>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quot;SFr.&quot;\ * #,##0.00_ ;_ &quot;SFr.&quot;\ * \-#,##0.00_ ;_ &quot;SFr.&quot;\ * &quot;-&quot;??_ ;_ @_ "/>
    <numFmt numFmtId="165" formatCode="0.0000"/>
    <numFmt numFmtId="166" formatCode="&quot;fr.&quot;\ #,##0"/>
    <numFmt numFmtId="167" formatCode="&quot;code &quot;0.0000"/>
    <numFmt numFmtId="168" formatCode="&quot;code &quot;0.000"/>
    <numFmt numFmtId="169" formatCode="[$CHF]\ #,##0"/>
    <numFmt numFmtId="170" formatCode="#,##0\ &quot;CHF&quot;"/>
    <numFmt numFmtId="171" formatCode="#,##0.00\ &quot;CHF&quot;"/>
    <numFmt numFmtId="172" formatCode="&quot;CHF&quot;\ #,##0"/>
    <numFmt numFmtId="173" formatCode="&quot;calcul interne&quot;\ &quot;CHF&quot;\ #,##0"/>
    <numFmt numFmtId="174" formatCode="&quot;CHF&quot;\ #,##0.00&quot; par semaine&quot;"/>
    <numFmt numFmtId="175" formatCode="&quot;CHF&quot;\ #,##0.00&quot; par mois&quot;"/>
  </numFmts>
  <fonts count="25" x14ac:knownFonts="1">
    <font>
      <sz val="10"/>
      <name val="Arial"/>
    </font>
    <font>
      <sz val="11"/>
      <color theme="1"/>
      <name val="Calibri"/>
      <family val="2"/>
      <scheme val="minor"/>
    </font>
    <font>
      <sz val="10"/>
      <name val="Arial"/>
      <family val="2"/>
    </font>
    <font>
      <sz val="14"/>
      <name val="Calibri"/>
      <family val="2"/>
      <scheme val="minor"/>
    </font>
    <font>
      <sz val="12"/>
      <name val="Calibri"/>
      <family val="2"/>
      <scheme val="minor"/>
    </font>
    <font>
      <b/>
      <sz val="11"/>
      <color theme="1"/>
      <name val="Calibri"/>
      <family val="2"/>
      <scheme val="minor"/>
    </font>
    <font>
      <b/>
      <sz val="18"/>
      <name val="Calibri"/>
      <family val="2"/>
      <scheme val="minor"/>
    </font>
    <font>
      <sz val="10"/>
      <name val="Calibri"/>
      <family val="2"/>
      <scheme val="minor"/>
    </font>
    <font>
      <b/>
      <sz val="14"/>
      <name val="Calibri"/>
      <family val="2"/>
      <scheme val="minor"/>
    </font>
    <font>
      <i/>
      <sz val="10"/>
      <name val="Calibri"/>
      <family val="2"/>
      <scheme val="minor"/>
    </font>
    <font>
      <b/>
      <sz val="12"/>
      <name val="Calibri"/>
      <family val="2"/>
      <scheme val="minor"/>
    </font>
    <font>
      <b/>
      <sz val="10"/>
      <name val="Calibri"/>
      <family val="2"/>
      <scheme val="minor"/>
    </font>
    <font>
      <i/>
      <sz val="9"/>
      <name val="Calibri"/>
      <family val="2"/>
      <scheme val="minor"/>
    </font>
    <font>
      <b/>
      <i/>
      <sz val="14"/>
      <name val="Calibri"/>
      <family val="2"/>
      <scheme val="minor"/>
    </font>
    <font>
      <b/>
      <sz val="16"/>
      <name val="Calibri"/>
      <family val="2"/>
      <scheme val="minor"/>
    </font>
    <font>
      <b/>
      <sz val="11"/>
      <name val="Calibri"/>
      <family val="2"/>
      <scheme val="minor"/>
    </font>
    <font>
      <i/>
      <sz val="8"/>
      <name val="Calibri"/>
      <family val="2"/>
      <scheme val="minor"/>
    </font>
    <font>
      <i/>
      <sz val="11"/>
      <color rgb="FFC00000"/>
      <name val="Calibri"/>
      <family val="2"/>
      <scheme val="minor"/>
    </font>
    <font>
      <sz val="8"/>
      <name val="Arial"/>
      <family val="2"/>
    </font>
    <font>
      <i/>
      <sz val="12"/>
      <name val="Calibri"/>
      <family val="2"/>
      <scheme val="minor"/>
    </font>
    <font>
      <b/>
      <sz val="10"/>
      <name val="Arial"/>
      <family val="2"/>
    </font>
    <font>
      <b/>
      <i/>
      <sz val="12"/>
      <name val="Calibri"/>
      <family val="2"/>
      <scheme val="minor"/>
    </font>
    <font>
      <b/>
      <i/>
      <sz val="10"/>
      <name val="Calibri"/>
      <family val="2"/>
      <scheme val="minor"/>
    </font>
    <font>
      <b/>
      <i/>
      <u/>
      <sz val="10"/>
      <name val="Calibri"/>
      <family val="2"/>
      <scheme val="minor"/>
    </font>
    <font>
      <i/>
      <sz val="1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E9F6FD"/>
        <bgColor indexed="22"/>
      </patternFill>
    </fill>
    <fill>
      <patternFill patternType="solid">
        <fgColor rgb="FFE9F6FD"/>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bottom/>
      <diagonal/>
    </border>
    <border>
      <left/>
      <right style="hair">
        <color indexed="64"/>
      </right>
      <top style="thin">
        <color indexed="64"/>
      </top>
      <bottom style="thin">
        <color indexed="64"/>
      </bottom>
      <diagonal/>
    </border>
    <border>
      <left/>
      <right style="thin">
        <color indexed="64"/>
      </right>
      <top style="hair">
        <color indexed="64"/>
      </top>
      <bottom style="hair">
        <color indexed="64"/>
      </bottom>
      <diagonal/>
    </border>
    <border>
      <left style="hair">
        <color indexed="64"/>
      </left>
      <right/>
      <top/>
      <bottom/>
      <diagonal/>
    </border>
    <border>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ashed">
        <color indexed="64"/>
      </left>
      <right/>
      <top style="dashed">
        <color indexed="64"/>
      </top>
      <bottom/>
      <diagonal/>
    </border>
    <border>
      <left/>
      <right style="medium">
        <color indexed="64"/>
      </right>
      <top style="dashed">
        <color indexed="64"/>
      </top>
      <bottom/>
      <diagonal/>
    </border>
    <border>
      <left style="dashed">
        <color indexed="64"/>
      </left>
      <right/>
      <top/>
      <bottom style="medium">
        <color indexed="64"/>
      </bottom>
      <diagonal/>
    </border>
    <border>
      <left style="medium">
        <color indexed="64"/>
      </left>
      <right/>
      <top style="dashed">
        <color indexed="64"/>
      </top>
      <bottom/>
      <diagonal/>
    </border>
    <border>
      <left/>
      <right style="dashed">
        <color indexed="64"/>
      </right>
      <top style="dashed">
        <color indexed="64"/>
      </top>
      <bottom/>
      <diagonal/>
    </border>
    <border>
      <left/>
      <right style="dashed">
        <color indexed="64"/>
      </right>
      <top/>
      <bottom style="medium">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medium">
        <color indexed="64"/>
      </top>
      <bottom style="medium">
        <color indexed="64"/>
      </bottom>
      <diagonal/>
    </border>
  </borders>
  <cellStyleXfs count="2">
    <xf numFmtId="0" fontId="0" fillId="0" borderId="0"/>
    <xf numFmtId="164" fontId="2" fillId="0" borderId="0" applyFont="0" applyFill="0" applyBorder="0" applyAlignment="0" applyProtection="0"/>
  </cellStyleXfs>
  <cellXfs count="126">
    <xf numFmtId="0" fontId="0" fillId="0" borderId="0" xfId="0"/>
    <xf numFmtId="170" fontId="0" fillId="0" borderId="0" xfId="0" applyNumberFormat="1"/>
    <xf numFmtId="171" fontId="0" fillId="0" borderId="0" xfId="0" applyNumberFormat="1"/>
    <xf numFmtId="0" fontId="7" fillId="0" borderId="0" xfId="0" applyFont="1" applyAlignment="1">
      <alignment vertical="center"/>
    </xf>
    <xf numFmtId="0" fontId="6" fillId="0" borderId="0" xfId="0" applyFont="1" applyAlignment="1">
      <alignment horizontal="left" vertical="center" wrapText="1" indent="1"/>
    </xf>
    <xf numFmtId="0" fontId="8" fillId="0" borderId="0" xfId="0" applyFont="1" applyAlignment="1">
      <alignment horizontal="left" vertical="center" indent="1"/>
    </xf>
    <xf numFmtId="0" fontId="7" fillId="0" borderId="0" xfId="0" applyFont="1" applyAlignment="1">
      <alignment horizontal="left" vertical="center" indent="1"/>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7" fillId="0" borderId="0" xfId="0" applyFont="1" applyAlignment="1">
      <alignment horizontal="left" vertical="center"/>
    </xf>
    <xf numFmtId="0" fontId="9" fillId="0" borderId="0" xfId="0" applyFont="1" applyAlignment="1">
      <alignment horizontal="right" vertical="center" wrapText="1" indent="1"/>
    </xf>
    <xf numFmtId="0" fontId="13" fillId="0" borderId="21" xfId="0" applyFont="1" applyBorder="1" applyAlignment="1">
      <alignment horizontal="center" vertical="center" wrapText="1"/>
    </xf>
    <xf numFmtId="0" fontId="8" fillId="0" borderId="0" xfId="0" applyFont="1" applyAlignment="1">
      <alignment vertical="center"/>
    </xf>
    <xf numFmtId="0" fontId="8" fillId="0" borderId="0" xfId="0" applyFont="1" applyAlignment="1">
      <alignment horizontal="center" vertical="center"/>
    </xf>
    <xf numFmtId="0" fontId="15" fillId="2" borderId="13" xfId="0" applyFont="1" applyFill="1" applyBorder="1" applyAlignment="1">
      <alignment horizontal="right" vertical="center" wrapText="1" indent="1"/>
    </xf>
    <xf numFmtId="168" fontId="4" fillId="0" borderId="6" xfId="0" applyNumberFormat="1" applyFont="1" applyBorder="1" applyAlignment="1">
      <alignment horizontal="right" vertical="center" indent="1"/>
    </xf>
    <xf numFmtId="169" fontId="3" fillId="0" borderId="8" xfId="1" applyNumberFormat="1" applyFont="1" applyFill="1" applyBorder="1" applyAlignment="1" applyProtection="1">
      <alignment horizontal="right" vertical="center" indent="1"/>
    </xf>
    <xf numFmtId="166" fontId="3" fillId="2" borderId="8" xfId="1" applyNumberFormat="1" applyFont="1" applyFill="1" applyBorder="1" applyAlignment="1" applyProtection="1">
      <alignment horizontal="right" vertical="center" indent="1"/>
    </xf>
    <xf numFmtId="167" fontId="4" fillId="0" borderId="6" xfId="0" applyNumberFormat="1" applyFont="1" applyBorder="1" applyAlignment="1">
      <alignment horizontal="right" vertical="center" indent="1"/>
    </xf>
    <xf numFmtId="0" fontId="4" fillId="0" borderId="6" xfId="0" applyFont="1" applyBorder="1" applyAlignment="1">
      <alignment horizontal="right" vertical="center" wrapText="1" indent="1"/>
    </xf>
    <xf numFmtId="0" fontId="4" fillId="0" borderId="9" xfId="0" applyFont="1" applyBorder="1" applyAlignment="1">
      <alignment horizontal="right" vertical="center" wrapText="1" indent="1"/>
    </xf>
    <xf numFmtId="0" fontId="3" fillId="0" borderId="18" xfId="0" applyFont="1" applyBorder="1" applyAlignment="1">
      <alignment vertical="center" wrapText="1"/>
    </xf>
    <xf numFmtId="172" fontId="8" fillId="2" borderId="10" xfId="0" applyNumberFormat="1" applyFont="1" applyFill="1" applyBorder="1" applyAlignment="1">
      <alignment horizontal="right" vertical="center" indent="1"/>
    </xf>
    <xf numFmtId="173" fontId="12" fillId="0" borderId="18" xfId="0" applyNumberFormat="1" applyFont="1" applyBorder="1" applyAlignment="1">
      <alignment horizontal="right" vertical="center" wrapText="1" indent="1"/>
    </xf>
    <xf numFmtId="0" fontId="14" fillId="4" borderId="1" xfId="0" applyFont="1" applyFill="1" applyBorder="1" applyAlignment="1" applyProtection="1">
      <alignment horizontal="center" vertical="center"/>
      <protection locked="0"/>
    </xf>
    <xf numFmtId="169" fontId="4" fillId="5" borderId="7" xfId="0" applyNumberFormat="1" applyFont="1" applyFill="1" applyBorder="1" applyAlignment="1" applyProtection="1">
      <alignment horizontal="right" vertical="center" indent="1"/>
      <protection locked="0"/>
    </xf>
    <xf numFmtId="168" fontId="4" fillId="3" borderId="0" xfId="0" applyNumberFormat="1" applyFont="1" applyFill="1" applyAlignment="1">
      <alignment horizontal="left" vertical="center" indent="2"/>
    </xf>
    <xf numFmtId="165" fontId="16" fillId="3" borderId="0" xfId="0" applyNumberFormat="1" applyFont="1" applyFill="1" applyAlignment="1">
      <alignment horizontal="right" vertical="center" wrapText="1" indent="1"/>
    </xf>
    <xf numFmtId="166" fontId="4" fillId="3" borderId="0" xfId="0" applyNumberFormat="1" applyFont="1" applyFill="1" applyAlignment="1">
      <alignment horizontal="right" vertical="center" indent="1"/>
    </xf>
    <xf numFmtId="166" fontId="3" fillId="3" borderId="0" xfId="1" applyNumberFormat="1" applyFont="1" applyFill="1" applyBorder="1" applyAlignment="1" applyProtection="1">
      <alignment horizontal="right" vertical="center" indent="1"/>
    </xf>
    <xf numFmtId="0" fontId="19" fillId="6" borderId="7" xfId="0" applyFont="1" applyFill="1" applyBorder="1" applyAlignment="1">
      <alignment horizontal="left" vertical="center"/>
    </xf>
    <xf numFmtId="3" fontId="0" fillId="0" borderId="0" xfId="0" applyNumberFormat="1"/>
    <xf numFmtId="3" fontId="2" fillId="0" borderId="0" xfId="0" applyNumberFormat="1" applyFont="1"/>
    <xf numFmtId="0" fontId="2" fillId="0" borderId="0" xfId="0" applyFont="1"/>
    <xf numFmtId="3" fontId="1" fillId="0" borderId="1" xfId="0" applyNumberFormat="1" applyFont="1" applyBorder="1"/>
    <xf numFmtId="3" fontId="2" fillId="0" borderId="1" xfId="0" applyNumberFormat="1" applyFont="1" applyBorder="1"/>
    <xf numFmtId="0" fontId="5" fillId="0" borderId="1" xfId="0" applyFont="1" applyBorder="1" applyAlignment="1">
      <alignment horizontal="center"/>
    </xf>
    <xf numFmtId="4" fontId="0" fillId="0" borderId="1" xfId="0" applyNumberFormat="1" applyBorder="1"/>
    <xf numFmtId="0" fontId="10" fillId="2" borderId="20" xfId="0" applyFont="1" applyFill="1" applyBorder="1" applyAlignment="1">
      <alignment horizontal="center" vertical="center"/>
    </xf>
    <xf numFmtId="0" fontId="10" fillId="2" borderId="25" xfId="0" applyFont="1" applyFill="1" applyBorder="1" applyAlignment="1">
      <alignment horizontal="center" vertical="center"/>
    </xf>
    <xf numFmtId="0" fontId="0" fillId="0" borderId="7" xfId="0" applyBorder="1"/>
    <xf numFmtId="0" fontId="10" fillId="2" borderId="16"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3" xfId="0" applyFont="1" applyFill="1" applyBorder="1" applyAlignment="1">
      <alignment horizontal="center" vertical="center"/>
    </xf>
    <xf numFmtId="0" fontId="21" fillId="6" borderId="29" xfId="0" applyFont="1" applyFill="1" applyBorder="1" applyAlignment="1">
      <alignment horizontal="left" vertical="center"/>
    </xf>
    <xf numFmtId="0" fontId="0" fillId="7" borderId="26" xfId="0" applyFill="1" applyBorder="1"/>
    <xf numFmtId="0" fontId="10" fillId="2" borderId="0" xfId="0" applyFont="1" applyFill="1" applyAlignment="1">
      <alignment horizontal="center" vertical="center"/>
    </xf>
    <xf numFmtId="3" fontId="20" fillId="0" borderId="30" xfId="0" applyNumberFormat="1" applyFont="1" applyBorder="1"/>
    <xf numFmtId="171" fontId="0" fillId="0" borderId="15" xfId="0" applyNumberFormat="1" applyBorder="1"/>
    <xf numFmtId="171" fontId="0" fillId="0" borderId="27" xfId="0" applyNumberFormat="1" applyBorder="1"/>
    <xf numFmtId="3" fontId="2" fillId="0" borderId="5" xfId="0" applyNumberFormat="1" applyFont="1" applyBorder="1"/>
    <xf numFmtId="171" fontId="0" fillId="0" borderId="21" xfId="0" applyNumberFormat="1" applyBorder="1"/>
    <xf numFmtId="3" fontId="0" fillId="0" borderId="5" xfId="0" applyNumberFormat="1" applyBorder="1"/>
    <xf numFmtId="3" fontId="0" fillId="0" borderId="31" xfId="0" applyNumberFormat="1" applyBorder="1"/>
    <xf numFmtId="171" fontId="0" fillId="0" borderId="28" xfId="0" applyNumberFormat="1" applyBorder="1"/>
    <xf numFmtId="171" fontId="0" fillId="0" borderId="32" xfId="0" applyNumberFormat="1" applyBorder="1"/>
    <xf numFmtId="0" fontId="4" fillId="5" borderId="7" xfId="0" applyFont="1" applyFill="1" applyBorder="1" applyAlignment="1">
      <alignment vertical="center"/>
    </xf>
    <xf numFmtId="0" fontId="4" fillId="5" borderId="23" xfId="0" applyFont="1" applyFill="1" applyBorder="1" applyAlignment="1">
      <alignment vertical="center"/>
    </xf>
    <xf numFmtId="0" fontId="16" fillId="0" borderId="16" xfId="0" applyFont="1" applyBorder="1" applyAlignment="1">
      <alignment horizontal="right" vertical="center" wrapText="1" indent="1"/>
    </xf>
    <xf numFmtId="165" fontId="16" fillId="0" borderId="16" xfId="0" applyNumberFormat="1" applyFont="1" applyBorder="1" applyAlignment="1">
      <alignment horizontal="right" vertical="center" wrapText="1" indent="1"/>
    </xf>
    <xf numFmtId="0" fontId="15" fillId="2" borderId="12" xfId="0" applyFont="1" applyFill="1" applyBorder="1" applyAlignment="1">
      <alignment horizontal="center" vertical="center" wrapText="1"/>
    </xf>
    <xf numFmtId="0" fontId="11" fillId="0" borderId="0" xfId="0" applyFont="1" applyAlignment="1">
      <alignment vertical="center"/>
    </xf>
    <xf numFmtId="165" fontId="16" fillId="0" borderId="33" xfId="0" applyNumberFormat="1" applyFont="1" applyBorder="1" applyAlignment="1">
      <alignment horizontal="right" vertical="center" wrapText="1" indent="1"/>
    </xf>
    <xf numFmtId="0" fontId="4" fillId="5" borderId="16" xfId="0" applyFont="1" applyFill="1" applyBorder="1" applyAlignment="1">
      <alignment horizontal="center" vertical="center"/>
    </xf>
    <xf numFmtId="0" fontId="8" fillId="0" borderId="0" xfId="0" applyFont="1" applyAlignment="1">
      <alignment horizontal="right" vertical="center" indent="1"/>
    </xf>
    <xf numFmtId="172" fontId="8" fillId="0" borderId="0" xfId="0" applyNumberFormat="1" applyFont="1" applyAlignment="1">
      <alignment horizontal="right" vertical="center" indent="1"/>
    </xf>
    <xf numFmtId="0" fontId="7" fillId="0" borderId="36" xfId="0" applyFont="1" applyBorder="1" applyAlignment="1">
      <alignment vertical="center"/>
    </xf>
    <xf numFmtId="166" fontId="4" fillId="0" borderId="36" xfId="0" applyNumberFormat="1" applyFont="1" applyBorder="1" applyAlignment="1">
      <alignment horizontal="right" vertical="center" indent="1"/>
    </xf>
    <xf numFmtId="166" fontId="3" fillId="0" borderId="36" xfId="1" applyNumberFormat="1" applyFont="1" applyFill="1" applyBorder="1" applyAlignment="1" applyProtection="1">
      <alignment horizontal="right" vertical="center" indent="1"/>
    </xf>
    <xf numFmtId="0" fontId="7" fillId="3" borderId="0" xfId="0" applyFont="1" applyFill="1" applyAlignment="1">
      <alignment vertical="center"/>
    </xf>
    <xf numFmtId="0" fontId="11" fillId="0" borderId="24" xfId="0" applyFont="1" applyBorder="1" applyAlignment="1">
      <alignment vertical="center" textRotation="90"/>
    </xf>
    <xf numFmtId="0" fontId="21" fillId="6" borderId="0" xfId="0" applyFont="1" applyFill="1" applyAlignment="1">
      <alignment horizontal="left" vertical="center"/>
    </xf>
    <xf numFmtId="0" fontId="9" fillId="0" borderId="0" xfId="0" applyFont="1" applyAlignment="1">
      <alignment horizontal="left" vertical="top" wrapText="1"/>
    </xf>
    <xf numFmtId="0" fontId="4" fillId="2" borderId="49" xfId="0" applyFont="1" applyFill="1" applyBorder="1" applyAlignment="1">
      <alignment horizontal="right" vertical="center" wrapText="1"/>
    </xf>
    <xf numFmtId="0" fontId="10" fillId="5" borderId="29" xfId="0" applyFont="1" applyFill="1" applyBorder="1" applyAlignment="1">
      <alignment vertical="center"/>
    </xf>
    <xf numFmtId="0" fontId="10" fillId="5" borderId="51" xfId="0" applyFont="1" applyFill="1" applyBorder="1" applyAlignment="1" applyProtection="1">
      <alignment horizontal="center" vertical="center" wrapText="1"/>
      <protection locked="0"/>
    </xf>
    <xf numFmtId="0" fontId="0" fillId="0" borderId="50" xfId="0" applyBorder="1"/>
    <xf numFmtId="0" fontId="2" fillId="0" borderId="26" xfId="0" applyFont="1" applyBorder="1" applyAlignment="1">
      <alignment horizontal="center" vertical="center"/>
    </xf>
    <xf numFmtId="0" fontId="0" fillId="0" borderId="26" xfId="0" applyBorder="1" applyAlignment="1">
      <alignment horizontal="center" vertical="center"/>
    </xf>
    <xf numFmtId="0" fontId="4" fillId="5" borderId="50" xfId="0" applyFont="1" applyFill="1" applyBorder="1" applyAlignment="1" applyProtection="1">
      <alignment horizontal="left" vertical="center" wrapText="1" indent="1"/>
      <protection locked="0"/>
    </xf>
    <xf numFmtId="0" fontId="9" fillId="0" borderId="0" xfId="0" applyFont="1" applyAlignment="1">
      <alignment vertical="center" wrapText="1"/>
    </xf>
    <xf numFmtId="166" fontId="10" fillId="2" borderId="39" xfId="0" applyNumberFormat="1" applyFont="1" applyFill="1" applyBorder="1" applyAlignment="1">
      <alignment horizontal="center" vertical="center" wrapText="1"/>
    </xf>
    <xf numFmtId="166" fontId="10" fillId="2" borderId="40" xfId="0" applyNumberFormat="1" applyFont="1" applyFill="1" applyBorder="1" applyAlignment="1">
      <alignment horizontal="center" vertical="center"/>
    </xf>
    <xf numFmtId="166" fontId="10" fillId="2" borderId="41" xfId="0" applyNumberFormat="1" applyFont="1" applyFill="1" applyBorder="1" applyAlignment="1">
      <alignment horizontal="center" vertical="center"/>
    </xf>
    <xf numFmtId="0" fontId="17" fillId="0" borderId="0" xfId="0" applyFont="1" applyAlignment="1">
      <alignment horizontal="center" vertical="center" wrapText="1"/>
    </xf>
    <xf numFmtId="0" fontId="9" fillId="0" borderId="0" xfId="0" applyFont="1" applyAlignment="1">
      <alignment horizontal="left" vertical="top" wrapText="1"/>
    </xf>
    <xf numFmtId="0" fontId="11" fillId="0" borderId="0" xfId="0" applyFont="1" applyAlignment="1">
      <alignment horizontal="left" vertical="center" indent="1"/>
    </xf>
    <xf numFmtId="0" fontId="11" fillId="0" borderId="37" xfId="0" applyFont="1" applyBorder="1" applyAlignment="1">
      <alignment horizontal="center" vertical="center" textRotation="90" wrapText="1"/>
    </xf>
    <xf numFmtId="0" fontId="11" fillId="0" borderId="38" xfId="0" applyFont="1" applyBorder="1" applyAlignment="1">
      <alignment horizontal="center" vertical="center" textRotation="90" wrapText="1"/>
    </xf>
    <xf numFmtId="166" fontId="10" fillId="2" borderId="45" xfId="0" applyNumberFormat="1" applyFont="1" applyFill="1" applyBorder="1" applyAlignment="1">
      <alignment horizontal="center" vertical="center"/>
    </xf>
    <xf numFmtId="166" fontId="10" fillId="2" borderId="46" xfId="0" applyNumberFormat="1" applyFont="1" applyFill="1" applyBorder="1" applyAlignment="1">
      <alignment horizontal="center" vertical="center"/>
    </xf>
    <xf numFmtId="174" fontId="21" fillId="0" borderId="34" xfId="1" applyNumberFormat="1" applyFont="1" applyFill="1" applyBorder="1" applyAlignment="1" applyProtection="1">
      <alignment horizontal="center" vertical="center"/>
    </xf>
    <xf numFmtId="174" fontId="21" fillId="0" borderId="47" xfId="1" applyNumberFormat="1" applyFont="1" applyFill="1" applyBorder="1" applyAlignment="1" applyProtection="1">
      <alignment horizontal="center" vertical="center"/>
    </xf>
    <xf numFmtId="166" fontId="10" fillId="2" borderId="42" xfId="0" applyNumberFormat="1" applyFont="1" applyFill="1" applyBorder="1" applyAlignment="1">
      <alignment horizontal="center" vertical="center"/>
    </xf>
    <xf numFmtId="166" fontId="10" fillId="2" borderId="43" xfId="0" applyNumberFormat="1" applyFont="1" applyFill="1" applyBorder="1" applyAlignment="1">
      <alignment horizontal="center" vertical="center"/>
    </xf>
    <xf numFmtId="175" fontId="21" fillId="0" borderId="44" xfId="1" applyNumberFormat="1" applyFont="1" applyFill="1" applyBorder="1" applyAlignment="1" applyProtection="1">
      <alignment horizontal="center" vertical="center"/>
    </xf>
    <xf numFmtId="175" fontId="21" fillId="0" borderId="35" xfId="1" applyNumberFormat="1" applyFont="1" applyFill="1" applyBorder="1" applyAlignment="1" applyProtection="1">
      <alignment horizontal="center" vertical="center"/>
    </xf>
    <xf numFmtId="0" fontId="7" fillId="0" borderId="37" xfId="0" applyFont="1" applyBorder="1" applyAlignment="1">
      <alignment horizontal="center" vertical="center" textRotation="90" wrapText="1"/>
    </xf>
    <xf numFmtId="0" fontId="7" fillId="0" borderId="38" xfId="0" applyFont="1" applyBorder="1" applyAlignment="1">
      <alignment horizontal="center" vertical="center" textRotation="90" wrapText="1"/>
    </xf>
    <xf numFmtId="0" fontId="4" fillId="2" borderId="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48" xfId="0" applyFont="1" applyFill="1" applyBorder="1" applyAlignment="1">
      <alignment horizontal="right" vertical="center" wrapText="1"/>
    </xf>
    <xf numFmtId="0" fontId="4" fillId="2" borderId="20" xfId="0" applyFont="1" applyFill="1" applyBorder="1" applyAlignment="1">
      <alignment horizontal="right" vertical="center" wrapText="1"/>
    </xf>
    <xf numFmtId="0" fontId="6" fillId="0" borderId="0" xfId="0" applyFont="1" applyAlignment="1">
      <alignment horizontal="left" wrapText="1" indent="1"/>
    </xf>
    <xf numFmtId="0" fontId="6" fillId="5" borderId="2" xfId="0" applyFont="1" applyFill="1" applyBorder="1" applyAlignment="1" applyProtection="1">
      <alignment horizontal="left" vertical="center" wrapText="1" indent="1"/>
      <protection locked="0"/>
    </xf>
    <xf numFmtId="0" fontId="6" fillId="5" borderId="18" xfId="0" applyFont="1" applyFill="1" applyBorder="1" applyAlignment="1" applyProtection="1">
      <alignment horizontal="left" vertical="center" wrapText="1" indent="1"/>
      <protection locked="0"/>
    </xf>
    <xf numFmtId="0" fontId="6" fillId="5" borderId="3" xfId="0" applyFont="1" applyFill="1" applyBorder="1" applyAlignment="1" applyProtection="1">
      <alignment horizontal="left" vertical="center" wrapText="1" indent="1"/>
      <protection locked="0"/>
    </xf>
    <xf numFmtId="0" fontId="8" fillId="2" borderId="2" xfId="0" applyFont="1" applyFill="1" applyBorder="1" applyAlignment="1">
      <alignment horizontal="right" vertical="center" indent="1"/>
    </xf>
    <xf numFmtId="0" fontId="8" fillId="2" borderId="18" xfId="0" applyFont="1" applyFill="1" applyBorder="1" applyAlignment="1">
      <alignment horizontal="right" vertical="center" indent="1"/>
    </xf>
    <xf numFmtId="0" fontId="8" fillId="2" borderId="22" xfId="0" applyFont="1" applyFill="1" applyBorder="1" applyAlignment="1">
      <alignment horizontal="right" vertical="center" indent="1"/>
    </xf>
    <xf numFmtId="0" fontId="8" fillId="2" borderId="4" xfId="0" applyFont="1" applyFill="1" applyBorder="1" applyAlignment="1">
      <alignment horizontal="left" vertical="center" wrapText="1" indent="1"/>
    </xf>
    <xf numFmtId="0" fontId="8" fillId="2" borderId="14" xfId="0" applyFont="1" applyFill="1" applyBorder="1" applyAlignment="1">
      <alignment horizontal="left" vertical="center" wrapText="1" indent="1"/>
    </xf>
    <xf numFmtId="0" fontId="3" fillId="0" borderId="18" xfId="0" applyFont="1" applyBorder="1" applyAlignment="1">
      <alignment vertical="center" wrapText="1"/>
    </xf>
    <xf numFmtId="168" fontId="4" fillId="2" borderId="11" xfId="0" applyNumberFormat="1" applyFont="1" applyFill="1" applyBorder="1" applyAlignment="1">
      <alignment horizontal="left" vertical="center" indent="1"/>
    </xf>
    <xf numFmtId="168" fontId="4" fillId="2" borderId="19" xfId="0" applyNumberFormat="1" applyFont="1" applyFill="1" applyBorder="1" applyAlignment="1">
      <alignment horizontal="left" vertical="center" indent="1"/>
    </xf>
    <xf numFmtId="0" fontId="7" fillId="0" borderId="0" xfId="0" applyFont="1" applyAlignment="1">
      <alignment horizontal="left" vertical="center"/>
    </xf>
    <xf numFmtId="0" fontId="9" fillId="0" borderId="2" xfId="0" applyFont="1" applyBorder="1" applyAlignment="1">
      <alignment horizontal="left" vertical="center" wrapText="1" indent="1"/>
    </xf>
    <xf numFmtId="0" fontId="9" fillId="0" borderId="18" xfId="0" applyFont="1" applyBorder="1" applyAlignment="1">
      <alignment horizontal="left" vertical="center" wrapText="1" indent="1"/>
    </xf>
    <xf numFmtId="0" fontId="9" fillId="0" borderId="3" xfId="0" applyFont="1" applyBorder="1" applyAlignment="1">
      <alignment horizontal="left" vertical="center" wrapText="1" indent="1"/>
    </xf>
    <xf numFmtId="166" fontId="9" fillId="2" borderId="16" xfId="0" applyNumberFormat="1" applyFont="1" applyFill="1" applyBorder="1" applyAlignment="1">
      <alignment horizontal="center" vertical="center"/>
    </xf>
    <xf numFmtId="166" fontId="9" fillId="2" borderId="17" xfId="0" applyNumberFormat="1" applyFont="1" applyFill="1" applyBorder="1" applyAlignment="1">
      <alignment horizontal="center" vertical="center"/>
    </xf>
    <xf numFmtId="0" fontId="9" fillId="0" borderId="0" xfId="0" applyFont="1" applyAlignment="1">
      <alignment horizontal="left" vertical="top" wrapText="1" indent="1"/>
    </xf>
    <xf numFmtId="0" fontId="20" fillId="7" borderId="1" xfId="0" applyFont="1" applyFill="1" applyBorder="1" applyAlignment="1">
      <alignment horizontal="center"/>
    </xf>
    <xf numFmtId="0" fontId="20" fillId="8" borderId="1" xfId="0" applyFont="1" applyFill="1" applyBorder="1" applyAlignment="1">
      <alignment horizontal="center"/>
    </xf>
  </cellXfs>
  <cellStyles count="2">
    <cellStyle name="Monétaire" xfId="1" builtinId="4"/>
    <cellStyle name="Normal" xfId="0" builtinId="0"/>
  </cellStyles>
  <dxfs count="0"/>
  <tableStyles count="0" defaultTableStyle="TableStyleMedium2" defaultPivotStyle="PivotStyleLight16"/>
  <colors>
    <mruColors>
      <color rgb="FFE9F6FD"/>
      <color rgb="FFC6E9F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Tarifs!$X$2" lockText="1"/>
</file>

<file path=xl/ctrlProps/ctrlProp10.xml><?xml version="1.0" encoding="utf-8"?>
<formControlPr xmlns="http://schemas.microsoft.com/office/spreadsheetml/2009/9/main" objectType="CheckBox" fmlaLink="Tarifs!$Y$5" lockText="1"/>
</file>

<file path=xl/ctrlProps/ctrlProp11.xml><?xml version="1.0" encoding="utf-8"?>
<formControlPr xmlns="http://schemas.microsoft.com/office/spreadsheetml/2009/9/main" objectType="CheckBox" fmlaLink="Tarifs!$Y$6" lockText="1"/>
</file>

<file path=xl/ctrlProps/ctrlProp12.xml><?xml version="1.0" encoding="utf-8"?>
<formControlPr xmlns="http://schemas.microsoft.com/office/spreadsheetml/2009/9/main" objectType="CheckBox" fmlaLink="Tarifs!$Y$7" lockText="1"/>
</file>

<file path=xl/ctrlProps/ctrlProp13.xml><?xml version="1.0" encoding="utf-8"?>
<formControlPr xmlns="http://schemas.microsoft.com/office/spreadsheetml/2009/9/main" objectType="CheckBox" fmlaLink="Tarifs!$Z$2" lockText="1"/>
</file>

<file path=xl/ctrlProps/ctrlProp14.xml><?xml version="1.0" encoding="utf-8"?>
<formControlPr xmlns="http://schemas.microsoft.com/office/spreadsheetml/2009/9/main" objectType="CheckBox" fmlaLink="Tarifs!$Z$3" lockText="1"/>
</file>

<file path=xl/ctrlProps/ctrlProp15.xml><?xml version="1.0" encoding="utf-8"?>
<formControlPr xmlns="http://schemas.microsoft.com/office/spreadsheetml/2009/9/main" objectType="CheckBox" fmlaLink="Tarifs!$Z$4" lockText="1"/>
</file>

<file path=xl/ctrlProps/ctrlProp16.xml><?xml version="1.0" encoding="utf-8"?>
<formControlPr xmlns="http://schemas.microsoft.com/office/spreadsheetml/2009/9/main" objectType="CheckBox" fmlaLink="Tarifs!$Z$5" lockText="1"/>
</file>

<file path=xl/ctrlProps/ctrlProp17.xml><?xml version="1.0" encoding="utf-8"?>
<formControlPr xmlns="http://schemas.microsoft.com/office/spreadsheetml/2009/9/main" objectType="CheckBox" fmlaLink="Tarifs!$Z$6" lockText="1"/>
</file>

<file path=xl/ctrlProps/ctrlProp18.xml><?xml version="1.0" encoding="utf-8"?>
<formControlPr xmlns="http://schemas.microsoft.com/office/spreadsheetml/2009/9/main" objectType="CheckBox" fmlaLink="Tarifs!$Z$7" lockText="1"/>
</file>

<file path=xl/ctrlProps/ctrlProp19.xml><?xml version="1.0" encoding="utf-8"?>
<formControlPr xmlns="http://schemas.microsoft.com/office/spreadsheetml/2009/9/main" objectType="CheckBox" fmlaLink="Tarifs!$AA$2" lockText="1"/>
</file>

<file path=xl/ctrlProps/ctrlProp2.xml><?xml version="1.0" encoding="utf-8"?>
<formControlPr xmlns="http://schemas.microsoft.com/office/spreadsheetml/2009/9/main" objectType="CheckBox" fmlaLink="Tarifs!$X$3" lockText="1"/>
</file>

<file path=xl/ctrlProps/ctrlProp20.xml><?xml version="1.0" encoding="utf-8"?>
<formControlPr xmlns="http://schemas.microsoft.com/office/spreadsheetml/2009/9/main" objectType="CheckBox" fmlaLink="Tarifs!$AA$3" lockText="1"/>
</file>

<file path=xl/ctrlProps/ctrlProp21.xml><?xml version="1.0" encoding="utf-8"?>
<formControlPr xmlns="http://schemas.microsoft.com/office/spreadsheetml/2009/9/main" objectType="CheckBox" fmlaLink="Tarifs!$AA$4" lockText="1"/>
</file>

<file path=xl/ctrlProps/ctrlProp22.xml><?xml version="1.0" encoding="utf-8"?>
<formControlPr xmlns="http://schemas.microsoft.com/office/spreadsheetml/2009/9/main" objectType="CheckBox" fmlaLink="Tarifs!$AA$5" lockText="1"/>
</file>

<file path=xl/ctrlProps/ctrlProp23.xml><?xml version="1.0" encoding="utf-8"?>
<formControlPr xmlns="http://schemas.microsoft.com/office/spreadsheetml/2009/9/main" objectType="CheckBox" fmlaLink="Tarifs!$AA$6" lockText="1"/>
</file>

<file path=xl/ctrlProps/ctrlProp24.xml><?xml version="1.0" encoding="utf-8"?>
<formControlPr xmlns="http://schemas.microsoft.com/office/spreadsheetml/2009/9/main" objectType="CheckBox" fmlaLink="Tarifs!$AA$7" lockText="1"/>
</file>

<file path=xl/ctrlProps/ctrlProp25.xml><?xml version="1.0" encoding="utf-8"?>
<formControlPr xmlns="http://schemas.microsoft.com/office/spreadsheetml/2009/9/main" objectType="CheckBox" fmlaLink="Tarifs!$AB$2" lockText="1"/>
</file>

<file path=xl/ctrlProps/ctrlProp26.xml><?xml version="1.0" encoding="utf-8"?>
<formControlPr xmlns="http://schemas.microsoft.com/office/spreadsheetml/2009/9/main" objectType="CheckBox" fmlaLink="Tarifs!$AB$3" lockText="1"/>
</file>

<file path=xl/ctrlProps/ctrlProp27.xml><?xml version="1.0" encoding="utf-8"?>
<formControlPr xmlns="http://schemas.microsoft.com/office/spreadsheetml/2009/9/main" objectType="CheckBox" fmlaLink="Tarifs!$AB$4" lockText="1"/>
</file>

<file path=xl/ctrlProps/ctrlProp28.xml><?xml version="1.0" encoding="utf-8"?>
<formControlPr xmlns="http://schemas.microsoft.com/office/spreadsheetml/2009/9/main" objectType="CheckBox" fmlaLink="Tarifs!$AB$5" lockText="1"/>
</file>

<file path=xl/ctrlProps/ctrlProp29.xml><?xml version="1.0" encoding="utf-8"?>
<formControlPr xmlns="http://schemas.microsoft.com/office/spreadsheetml/2009/9/main" objectType="CheckBox" fmlaLink="Tarifs!$AB$6" lockText="1"/>
</file>

<file path=xl/ctrlProps/ctrlProp3.xml><?xml version="1.0" encoding="utf-8"?>
<formControlPr xmlns="http://schemas.microsoft.com/office/spreadsheetml/2009/9/main" objectType="CheckBox" fmlaLink="Tarifs!$X$4" lockText="1"/>
</file>

<file path=xl/ctrlProps/ctrlProp30.xml><?xml version="1.0" encoding="utf-8"?>
<formControlPr xmlns="http://schemas.microsoft.com/office/spreadsheetml/2009/9/main" objectType="CheckBox" fmlaLink="Tarifs!$AB$7" lockText="1"/>
</file>

<file path=xl/ctrlProps/ctrlProp31.xml><?xml version="1.0" encoding="utf-8"?>
<formControlPr xmlns="http://schemas.microsoft.com/office/spreadsheetml/2009/9/main" objectType="CheckBox" fmlaLink="Tarifs!$AJ$2" lockText="1"/>
</file>

<file path=xl/ctrlProps/ctrlProp32.xml><?xml version="1.0" encoding="utf-8"?>
<formControlPr xmlns="http://schemas.microsoft.com/office/spreadsheetml/2009/9/main" objectType="CheckBox" fmlaLink="Tarifs!$AJ$3" lockText="1"/>
</file>

<file path=xl/ctrlProps/ctrlProp33.xml><?xml version="1.0" encoding="utf-8"?>
<formControlPr xmlns="http://schemas.microsoft.com/office/spreadsheetml/2009/9/main" objectType="CheckBox" fmlaLink="Tarifs!$AJ$4" lockText="1"/>
</file>

<file path=xl/ctrlProps/ctrlProp34.xml><?xml version="1.0" encoding="utf-8"?>
<formControlPr xmlns="http://schemas.microsoft.com/office/spreadsheetml/2009/9/main" objectType="CheckBox" fmlaLink="Tarifs!$AJ$5" lockText="1"/>
</file>

<file path=xl/ctrlProps/ctrlProp35.xml><?xml version="1.0" encoding="utf-8"?>
<formControlPr xmlns="http://schemas.microsoft.com/office/spreadsheetml/2009/9/main" objectType="CheckBox" fmlaLink="Tarifs!$AJ$6" lockText="1"/>
</file>

<file path=xl/ctrlProps/ctrlProp36.xml><?xml version="1.0" encoding="utf-8"?>
<formControlPr xmlns="http://schemas.microsoft.com/office/spreadsheetml/2009/9/main" objectType="CheckBox" fmlaLink="Tarifs!$AJ$7" lockText="1"/>
</file>

<file path=xl/ctrlProps/ctrlProp37.xml><?xml version="1.0" encoding="utf-8"?>
<formControlPr xmlns="http://schemas.microsoft.com/office/spreadsheetml/2009/9/main" objectType="CheckBox" fmlaLink="Tarifs!$AK$2" lockText="1"/>
</file>

<file path=xl/ctrlProps/ctrlProp38.xml><?xml version="1.0" encoding="utf-8"?>
<formControlPr xmlns="http://schemas.microsoft.com/office/spreadsheetml/2009/9/main" objectType="CheckBox" fmlaLink="Tarifs!$AK$3" lockText="1"/>
</file>

<file path=xl/ctrlProps/ctrlProp39.xml><?xml version="1.0" encoding="utf-8"?>
<formControlPr xmlns="http://schemas.microsoft.com/office/spreadsheetml/2009/9/main" objectType="CheckBox" fmlaLink="Tarifs!$AK$4" lockText="1"/>
</file>

<file path=xl/ctrlProps/ctrlProp4.xml><?xml version="1.0" encoding="utf-8"?>
<formControlPr xmlns="http://schemas.microsoft.com/office/spreadsheetml/2009/9/main" objectType="CheckBox" fmlaLink="Tarifs!$X$5" lockText="1"/>
</file>

<file path=xl/ctrlProps/ctrlProp40.xml><?xml version="1.0" encoding="utf-8"?>
<formControlPr xmlns="http://schemas.microsoft.com/office/spreadsheetml/2009/9/main" objectType="CheckBox" fmlaLink="Tarifs!$AK$5" lockText="1"/>
</file>

<file path=xl/ctrlProps/ctrlProp41.xml><?xml version="1.0" encoding="utf-8"?>
<formControlPr xmlns="http://schemas.microsoft.com/office/spreadsheetml/2009/9/main" objectType="CheckBox" fmlaLink="Tarifs!$AK$6" lockText="1"/>
</file>

<file path=xl/ctrlProps/ctrlProp42.xml><?xml version="1.0" encoding="utf-8"?>
<formControlPr xmlns="http://schemas.microsoft.com/office/spreadsheetml/2009/9/main" objectType="CheckBox" fmlaLink="Tarifs!$AK$7" lockText="1"/>
</file>

<file path=xl/ctrlProps/ctrlProp43.xml><?xml version="1.0" encoding="utf-8"?>
<formControlPr xmlns="http://schemas.microsoft.com/office/spreadsheetml/2009/9/main" objectType="CheckBox" fmlaLink="Tarifs!$AL$2" lockText="1"/>
</file>

<file path=xl/ctrlProps/ctrlProp44.xml><?xml version="1.0" encoding="utf-8"?>
<formControlPr xmlns="http://schemas.microsoft.com/office/spreadsheetml/2009/9/main" objectType="CheckBox" fmlaLink="Tarifs!$AL$3" lockText="1"/>
</file>

<file path=xl/ctrlProps/ctrlProp45.xml><?xml version="1.0" encoding="utf-8"?>
<formControlPr xmlns="http://schemas.microsoft.com/office/spreadsheetml/2009/9/main" objectType="CheckBox" fmlaLink="Tarifs!$AL$4" lockText="1"/>
</file>

<file path=xl/ctrlProps/ctrlProp46.xml><?xml version="1.0" encoding="utf-8"?>
<formControlPr xmlns="http://schemas.microsoft.com/office/spreadsheetml/2009/9/main" objectType="CheckBox" fmlaLink="Tarifs!$AL$5" lockText="1"/>
</file>

<file path=xl/ctrlProps/ctrlProp47.xml><?xml version="1.0" encoding="utf-8"?>
<formControlPr xmlns="http://schemas.microsoft.com/office/spreadsheetml/2009/9/main" objectType="CheckBox" fmlaLink="Tarifs!$AL$6" lockText="1"/>
</file>

<file path=xl/ctrlProps/ctrlProp48.xml><?xml version="1.0" encoding="utf-8"?>
<formControlPr xmlns="http://schemas.microsoft.com/office/spreadsheetml/2009/9/main" objectType="CheckBox" fmlaLink="Tarifs!$AL$7" lockText="1"/>
</file>

<file path=xl/ctrlProps/ctrlProp49.xml><?xml version="1.0" encoding="utf-8"?>
<formControlPr xmlns="http://schemas.microsoft.com/office/spreadsheetml/2009/9/main" objectType="CheckBox" fmlaLink="Tarifs!$AM$2" lockText="1"/>
</file>

<file path=xl/ctrlProps/ctrlProp5.xml><?xml version="1.0" encoding="utf-8"?>
<formControlPr xmlns="http://schemas.microsoft.com/office/spreadsheetml/2009/9/main" objectType="CheckBox" fmlaLink="Tarifs!$X$6" lockText="1"/>
</file>

<file path=xl/ctrlProps/ctrlProp50.xml><?xml version="1.0" encoding="utf-8"?>
<formControlPr xmlns="http://schemas.microsoft.com/office/spreadsheetml/2009/9/main" objectType="CheckBox" fmlaLink="Tarifs!$AM$3" lockText="1"/>
</file>

<file path=xl/ctrlProps/ctrlProp51.xml><?xml version="1.0" encoding="utf-8"?>
<formControlPr xmlns="http://schemas.microsoft.com/office/spreadsheetml/2009/9/main" objectType="CheckBox" fmlaLink="Tarifs!$AM$4" lockText="1"/>
</file>

<file path=xl/ctrlProps/ctrlProp52.xml><?xml version="1.0" encoding="utf-8"?>
<formControlPr xmlns="http://schemas.microsoft.com/office/spreadsheetml/2009/9/main" objectType="CheckBox" fmlaLink="Tarifs!$AM$5" lockText="1"/>
</file>

<file path=xl/ctrlProps/ctrlProp53.xml><?xml version="1.0" encoding="utf-8"?>
<formControlPr xmlns="http://schemas.microsoft.com/office/spreadsheetml/2009/9/main" objectType="CheckBox" fmlaLink="Tarifs!$AM$6" lockText="1"/>
</file>

<file path=xl/ctrlProps/ctrlProp54.xml><?xml version="1.0" encoding="utf-8"?>
<formControlPr xmlns="http://schemas.microsoft.com/office/spreadsheetml/2009/9/main" objectType="CheckBox" fmlaLink="Tarifs!$AM$7" lockText="1"/>
</file>

<file path=xl/ctrlProps/ctrlProp55.xml><?xml version="1.0" encoding="utf-8"?>
<formControlPr xmlns="http://schemas.microsoft.com/office/spreadsheetml/2009/9/main" objectType="CheckBox" fmlaLink="Tarifs!$AN$2" lockText="1"/>
</file>

<file path=xl/ctrlProps/ctrlProp56.xml><?xml version="1.0" encoding="utf-8"?>
<formControlPr xmlns="http://schemas.microsoft.com/office/spreadsheetml/2009/9/main" objectType="CheckBox" fmlaLink="Tarifs!$AN$3" lockText="1"/>
</file>

<file path=xl/ctrlProps/ctrlProp57.xml><?xml version="1.0" encoding="utf-8"?>
<formControlPr xmlns="http://schemas.microsoft.com/office/spreadsheetml/2009/9/main" objectType="CheckBox" fmlaLink="Tarifs!$AN$4" lockText="1"/>
</file>

<file path=xl/ctrlProps/ctrlProp58.xml><?xml version="1.0" encoding="utf-8"?>
<formControlPr xmlns="http://schemas.microsoft.com/office/spreadsheetml/2009/9/main" objectType="CheckBox" fmlaLink="Tarifs!$AN$5" lockText="1"/>
</file>

<file path=xl/ctrlProps/ctrlProp59.xml><?xml version="1.0" encoding="utf-8"?>
<formControlPr xmlns="http://schemas.microsoft.com/office/spreadsheetml/2009/9/main" objectType="CheckBox" fmlaLink="Tarifs!$AN$6" lockText="1"/>
</file>

<file path=xl/ctrlProps/ctrlProp6.xml><?xml version="1.0" encoding="utf-8"?>
<formControlPr xmlns="http://schemas.microsoft.com/office/spreadsheetml/2009/9/main" objectType="CheckBox" fmlaLink="Tarifs!$X$7" lockText="1"/>
</file>

<file path=xl/ctrlProps/ctrlProp60.xml><?xml version="1.0" encoding="utf-8"?>
<formControlPr xmlns="http://schemas.microsoft.com/office/spreadsheetml/2009/9/main" objectType="CheckBox" fmlaLink="Tarifs!$AN$7" lockText="1"/>
</file>

<file path=xl/ctrlProps/ctrlProp61.xml><?xml version="1.0" encoding="utf-8"?>
<formControlPr xmlns="http://schemas.microsoft.com/office/spreadsheetml/2009/9/main" objectType="CheckBox" fmlaLink="Tarifs!$AD$2" lockText="1"/>
</file>

<file path=xl/ctrlProps/ctrlProp62.xml><?xml version="1.0" encoding="utf-8"?>
<formControlPr xmlns="http://schemas.microsoft.com/office/spreadsheetml/2009/9/main" objectType="CheckBox" fmlaLink="Tarifs!$AD$3" lockText="1"/>
</file>

<file path=xl/ctrlProps/ctrlProp63.xml><?xml version="1.0" encoding="utf-8"?>
<formControlPr xmlns="http://schemas.microsoft.com/office/spreadsheetml/2009/9/main" objectType="CheckBox" fmlaLink="Tarifs!$AD$4" lockText="1"/>
</file>

<file path=xl/ctrlProps/ctrlProp64.xml><?xml version="1.0" encoding="utf-8"?>
<formControlPr xmlns="http://schemas.microsoft.com/office/spreadsheetml/2009/9/main" objectType="CheckBox" fmlaLink="Tarifs!$AD$5" lockText="1"/>
</file>

<file path=xl/ctrlProps/ctrlProp65.xml><?xml version="1.0" encoding="utf-8"?>
<formControlPr xmlns="http://schemas.microsoft.com/office/spreadsheetml/2009/9/main" objectType="CheckBox" fmlaLink="Tarifs!$AD$6" lockText="1"/>
</file>

<file path=xl/ctrlProps/ctrlProp66.xml><?xml version="1.0" encoding="utf-8"?>
<formControlPr xmlns="http://schemas.microsoft.com/office/spreadsheetml/2009/9/main" objectType="CheckBox" fmlaLink="Tarifs!$AD$7" lockText="1"/>
</file>

<file path=xl/ctrlProps/ctrlProp67.xml><?xml version="1.0" encoding="utf-8"?>
<formControlPr xmlns="http://schemas.microsoft.com/office/spreadsheetml/2009/9/main" objectType="CheckBox" fmlaLink="Tarifs!$AE$2" lockText="1"/>
</file>

<file path=xl/ctrlProps/ctrlProp68.xml><?xml version="1.0" encoding="utf-8"?>
<formControlPr xmlns="http://schemas.microsoft.com/office/spreadsheetml/2009/9/main" objectType="CheckBox" fmlaLink="Tarifs!$AE$3" lockText="1"/>
</file>

<file path=xl/ctrlProps/ctrlProp69.xml><?xml version="1.0" encoding="utf-8"?>
<formControlPr xmlns="http://schemas.microsoft.com/office/spreadsheetml/2009/9/main" objectType="CheckBox" fmlaLink="Tarifs!$AE$4" lockText="1"/>
</file>

<file path=xl/ctrlProps/ctrlProp7.xml><?xml version="1.0" encoding="utf-8"?>
<formControlPr xmlns="http://schemas.microsoft.com/office/spreadsheetml/2009/9/main" objectType="CheckBox" fmlaLink="Tarifs!$Y$2" lockText="1"/>
</file>

<file path=xl/ctrlProps/ctrlProp70.xml><?xml version="1.0" encoding="utf-8"?>
<formControlPr xmlns="http://schemas.microsoft.com/office/spreadsheetml/2009/9/main" objectType="CheckBox" fmlaLink="Tarifs!$AE$5" lockText="1"/>
</file>

<file path=xl/ctrlProps/ctrlProp71.xml><?xml version="1.0" encoding="utf-8"?>
<formControlPr xmlns="http://schemas.microsoft.com/office/spreadsheetml/2009/9/main" objectType="CheckBox" fmlaLink="Tarifs!$AE$6" lockText="1"/>
</file>

<file path=xl/ctrlProps/ctrlProp72.xml><?xml version="1.0" encoding="utf-8"?>
<formControlPr xmlns="http://schemas.microsoft.com/office/spreadsheetml/2009/9/main" objectType="CheckBox" fmlaLink="Tarifs!$AE$7" lockText="1"/>
</file>

<file path=xl/ctrlProps/ctrlProp73.xml><?xml version="1.0" encoding="utf-8"?>
<formControlPr xmlns="http://schemas.microsoft.com/office/spreadsheetml/2009/9/main" objectType="CheckBox" fmlaLink="Tarifs!$AF$2" lockText="1"/>
</file>

<file path=xl/ctrlProps/ctrlProp74.xml><?xml version="1.0" encoding="utf-8"?>
<formControlPr xmlns="http://schemas.microsoft.com/office/spreadsheetml/2009/9/main" objectType="CheckBox" fmlaLink="Tarifs!$AF$3" lockText="1"/>
</file>

<file path=xl/ctrlProps/ctrlProp75.xml><?xml version="1.0" encoding="utf-8"?>
<formControlPr xmlns="http://schemas.microsoft.com/office/spreadsheetml/2009/9/main" objectType="CheckBox" fmlaLink="Tarifs!$AF$4" lockText="1"/>
</file>

<file path=xl/ctrlProps/ctrlProp76.xml><?xml version="1.0" encoding="utf-8"?>
<formControlPr xmlns="http://schemas.microsoft.com/office/spreadsheetml/2009/9/main" objectType="CheckBox" fmlaLink="Tarifs!$AF$5" lockText="1"/>
</file>

<file path=xl/ctrlProps/ctrlProp77.xml><?xml version="1.0" encoding="utf-8"?>
<formControlPr xmlns="http://schemas.microsoft.com/office/spreadsheetml/2009/9/main" objectType="CheckBox" fmlaLink="Tarifs!$AF$6" lockText="1"/>
</file>

<file path=xl/ctrlProps/ctrlProp78.xml><?xml version="1.0" encoding="utf-8"?>
<formControlPr xmlns="http://schemas.microsoft.com/office/spreadsheetml/2009/9/main" objectType="CheckBox" fmlaLink="Tarifs!$AF$7" lockText="1"/>
</file>

<file path=xl/ctrlProps/ctrlProp79.xml><?xml version="1.0" encoding="utf-8"?>
<formControlPr xmlns="http://schemas.microsoft.com/office/spreadsheetml/2009/9/main" objectType="CheckBox" fmlaLink="Tarifs!$AG$2" lockText="1"/>
</file>

<file path=xl/ctrlProps/ctrlProp8.xml><?xml version="1.0" encoding="utf-8"?>
<formControlPr xmlns="http://schemas.microsoft.com/office/spreadsheetml/2009/9/main" objectType="CheckBox" fmlaLink="Tarifs!$Y$3" lockText="1"/>
</file>

<file path=xl/ctrlProps/ctrlProp80.xml><?xml version="1.0" encoding="utf-8"?>
<formControlPr xmlns="http://schemas.microsoft.com/office/spreadsheetml/2009/9/main" objectType="CheckBox" fmlaLink="Tarifs!$AG$3" lockText="1"/>
</file>

<file path=xl/ctrlProps/ctrlProp81.xml><?xml version="1.0" encoding="utf-8"?>
<formControlPr xmlns="http://schemas.microsoft.com/office/spreadsheetml/2009/9/main" objectType="CheckBox" fmlaLink="Tarifs!$AG$4" lockText="1"/>
</file>

<file path=xl/ctrlProps/ctrlProp82.xml><?xml version="1.0" encoding="utf-8"?>
<formControlPr xmlns="http://schemas.microsoft.com/office/spreadsheetml/2009/9/main" objectType="CheckBox" fmlaLink="Tarifs!$AG$5" lockText="1"/>
</file>

<file path=xl/ctrlProps/ctrlProp83.xml><?xml version="1.0" encoding="utf-8"?>
<formControlPr xmlns="http://schemas.microsoft.com/office/spreadsheetml/2009/9/main" objectType="CheckBox" fmlaLink="Tarifs!$AG$6" lockText="1"/>
</file>

<file path=xl/ctrlProps/ctrlProp84.xml><?xml version="1.0" encoding="utf-8"?>
<formControlPr xmlns="http://schemas.microsoft.com/office/spreadsheetml/2009/9/main" objectType="CheckBox" fmlaLink="Tarifs!$AG$7" lockText="1"/>
</file>

<file path=xl/ctrlProps/ctrlProp85.xml><?xml version="1.0" encoding="utf-8"?>
<formControlPr xmlns="http://schemas.microsoft.com/office/spreadsheetml/2009/9/main" objectType="CheckBox" fmlaLink="Tarifs!$AH$2" lockText="1"/>
</file>

<file path=xl/ctrlProps/ctrlProp86.xml><?xml version="1.0" encoding="utf-8"?>
<formControlPr xmlns="http://schemas.microsoft.com/office/spreadsheetml/2009/9/main" objectType="CheckBox" fmlaLink="Tarifs!$AH$3" lockText="1"/>
</file>

<file path=xl/ctrlProps/ctrlProp87.xml><?xml version="1.0" encoding="utf-8"?>
<formControlPr xmlns="http://schemas.microsoft.com/office/spreadsheetml/2009/9/main" objectType="CheckBox" fmlaLink="Tarifs!$AH$4" lockText="1"/>
</file>

<file path=xl/ctrlProps/ctrlProp88.xml><?xml version="1.0" encoding="utf-8"?>
<formControlPr xmlns="http://schemas.microsoft.com/office/spreadsheetml/2009/9/main" objectType="CheckBox" fmlaLink="Tarifs!$AH$5" lockText="1"/>
</file>

<file path=xl/ctrlProps/ctrlProp89.xml><?xml version="1.0" encoding="utf-8"?>
<formControlPr xmlns="http://schemas.microsoft.com/office/spreadsheetml/2009/9/main" objectType="CheckBox" fmlaLink="Tarifs!$AH$6" lockText="1"/>
</file>

<file path=xl/ctrlProps/ctrlProp9.xml><?xml version="1.0" encoding="utf-8"?>
<formControlPr xmlns="http://schemas.microsoft.com/office/spreadsheetml/2009/9/main" objectType="CheckBox" fmlaLink="Tarifs!$Y$4" lockText="1"/>
</file>

<file path=xl/ctrlProps/ctrlProp90.xml><?xml version="1.0" encoding="utf-8"?>
<formControlPr xmlns="http://schemas.microsoft.com/office/spreadsheetml/2009/9/main" objectType="CheckBox" fmlaLink="Tarifs!$AH$7" lockText="1"/>
</file>

<file path=xl/ctrlProps/ctrlProp91.xml><?xml version="1.0" encoding="utf-8"?>
<formControlPr xmlns="http://schemas.microsoft.com/office/spreadsheetml/2009/9/main" objectType="Radio" checked="Checked" firstButton="1" fmlaLink="Tarifs!$X$10" lockText="1"/>
</file>

<file path=xl/ctrlProps/ctrlProp92.xml><?xml version="1.0" encoding="utf-8"?>
<formControlPr xmlns="http://schemas.microsoft.com/office/spreadsheetml/2009/9/main" objectType="Radio" lockText="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fmlaLink="Tarifs!$AE$10" lockText="1" noThreeD="1"/>
</file>

<file path=xl/ctrlProps/ctrlProp95.xml><?xml version="1.0" encoding="utf-8"?>
<formControlPr xmlns="http://schemas.microsoft.com/office/spreadsheetml/2009/9/main" objectType="Radio" checked="Checked" lockText="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Tarifs!$AK$10" lockText="1" noThreeD="1"/>
</file>

<file path=xl/ctrlProps/ctrlProp98.xml><?xml version="1.0" encoding="utf-8"?>
<formControlPr xmlns="http://schemas.microsoft.com/office/spreadsheetml/2009/9/main" objectType="Radio" checked="Checked" lockText="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4</xdr:col>
      <xdr:colOff>66675</xdr:colOff>
      <xdr:row>3</xdr:row>
      <xdr:rowOff>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3025" y="0"/>
          <a:ext cx="6591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1521063</xdr:colOff>
      <xdr:row>0</xdr:row>
      <xdr:rowOff>237246</xdr:rowOff>
    </xdr:from>
    <xdr:to>
      <xdr:col>5</xdr:col>
      <xdr:colOff>1955</xdr:colOff>
      <xdr:row>1</xdr:row>
      <xdr:rowOff>14361</xdr:rowOff>
    </xdr:to>
    <xdr:pic>
      <xdr:nvPicPr>
        <xdr:cNvPr id="4" name="Image 3" descr="Une image contenant texte&#10;&#10;Description générée automatiquement">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10946"/>
        <a:stretch/>
      </xdr:blipFill>
      <xdr:spPr bwMode="auto">
        <a:xfrm>
          <a:off x="6525351" y="237246"/>
          <a:ext cx="1713384" cy="619125"/>
        </a:xfrm>
        <a:prstGeom prst="rect">
          <a:avLst/>
        </a:prstGeom>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2</xdr:col>
          <xdr:colOff>666750</xdr:colOff>
          <xdr:row>39</xdr:row>
          <xdr:rowOff>57150</xdr:rowOff>
        </xdr:from>
        <xdr:to>
          <xdr:col>2</xdr:col>
          <xdr:colOff>1085850</xdr:colOff>
          <xdr:row>39</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40</xdr:row>
          <xdr:rowOff>47625</xdr:rowOff>
        </xdr:from>
        <xdr:to>
          <xdr:col>2</xdr:col>
          <xdr:colOff>971550</xdr:colOff>
          <xdr:row>40</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41</xdr:row>
          <xdr:rowOff>47625</xdr:rowOff>
        </xdr:from>
        <xdr:to>
          <xdr:col>2</xdr:col>
          <xdr:colOff>971550</xdr:colOff>
          <xdr:row>41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42</xdr:row>
          <xdr:rowOff>47625</xdr:rowOff>
        </xdr:from>
        <xdr:to>
          <xdr:col>2</xdr:col>
          <xdr:colOff>971550</xdr:colOff>
          <xdr:row>42</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43</xdr:row>
          <xdr:rowOff>47625</xdr:rowOff>
        </xdr:from>
        <xdr:to>
          <xdr:col>2</xdr:col>
          <xdr:colOff>971550</xdr:colOff>
          <xdr:row>43</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44</xdr:row>
          <xdr:rowOff>47625</xdr:rowOff>
        </xdr:from>
        <xdr:to>
          <xdr:col>2</xdr:col>
          <xdr:colOff>971550</xdr:colOff>
          <xdr:row>44</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39</xdr:row>
          <xdr:rowOff>47625</xdr:rowOff>
        </xdr:from>
        <xdr:to>
          <xdr:col>3</xdr:col>
          <xdr:colOff>962025</xdr:colOff>
          <xdr:row>39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40</xdr:row>
          <xdr:rowOff>47625</xdr:rowOff>
        </xdr:from>
        <xdr:to>
          <xdr:col>3</xdr:col>
          <xdr:colOff>962025</xdr:colOff>
          <xdr:row>40</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41</xdr:row>
          <xdr:rowOff>47625</xdr:rowOff>
        </xdr:from>
        <xdr:to>
          <xdr:col>3</xdr:col>
          <xdr:colOff>962025</xdr:colOff>
          <xdr:row>41</xdr:row>
          <xdr:rowOff>266700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42</xdr:row>
          <xdr:rowOff>47625</xdr:rowOff>
        </xdr:from>
        <xdr:to>
          <xdr:col>3</xdr:col>
          <xdr:colOff>962025</xdr:colOff>
          <xdr:row>42</xdr:row>
          <xdr:rowOff>266700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43</xdr:row>
          <xdr:rowOff>47625</xdr:rowOff>
        </xdr:from>
        <xdr:to>
          <xdr:col>3</xdr:col>
          <xdr:colOff>962025</xdr:colOff>
          <xdr:row>43</xdr:row>
          <xdr:rowOff>266700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44</xdr:row>
          <xdr:rowOff>47625</xdr:rowOff>
        </xdr:from>
        <xdr:to>
          <xdr:col>3</xdr:col>
          <xdr:colOff>962025</xdr:colOff>
          <xdr:row>44</xdr:row>
          <xdr:rowOff>266700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39</xdr:row>
          <xdr:rowOff>47625</xdr:rowOff>
        </xdr:from>
        <xdr:to>
          <xdr:col>4</xdr:col>
          <xdr:colOff>962025</xdr:colOff>
          <xdr:row>39</xdr:row>
          <xdr:rowOff>266700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40</xdr:row>
          <xdr:rowOff>47625</xdr:rowOff>
        </xdr:from>
        <xdr:to>
          <xdr:col>4</xdr:col>
          <xdr:colOff>962025</xdr:colOff>
          <xdr:row>40</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41</xdr:row>
          <xdr:rowOff>47625</xdr:rowOff>
        </xdr:from>
        <xdr:to>
          <xdr:col>4</xdr:col>
          <xdr:colOff>971550</xdr:colOff>
          <xdr:row>41</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42</xdr:row>
          <xdr:rowOff>47625</xdr:rowOff>
        </xdr:from>
        <xdr:to>
          <xdr:col>4</xdr:col>
          <xdr:colOff>962025</xdr:colOff>
          <xdr:row>42</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43</xdr:row>
          <xdr:rowOff>47625</xdr:rowOff>
        </xdr:from>
        <xdr:to>
          <xdr:col>4</xdr:col>
          <xdr:colOff>962025</xdr:colOff>
          <xdr:row>43</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44</xdr:row>
          <xdr:rowOff>47625</xdr:rowOff>
        </xdr:from>
        <xdr:to>
          <xdr:col>4</xdr:col>
          <xdr:colOff>962025</xdr:colOff>
          <xdr:row>44</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39</xdr:row>
          <xdr:rowOff>47625</xdr:rowOff>
        </xdr:from>
        <xdr:to>
          <xdr:col>5</xdr:col>
          <xdr:colOff>962025</xdr:colOff>
          <xdr:row>39</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40</xdr:row>
          <xdr:rowOff>47625</xdr:rowOff>
        </xdr:from>
        <xdr:to>
          <xdr:col>5</xdr:col>
          <xdr:colOff>962025</xdr:colOff>
          <xdr:row>40</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41</xdr:row>
          <xdr:rowOff>47625</xdr:rowOff>
        </xdr:from>
        <xdr:to>
          <xdr:col>5</xdr:col>
          <xdr:colOff>962025</xdr:colOff>
          <xdr:row>41</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42</xdr:row>
          <xdr:rowOff>47625</xdr:rowOff>
        </xdr:from>
        <xdr:to>
          <xdr:col>5</xdr:col>
          <xdr:colOff>962025</xdr:colOff>
          <xdr:row>42</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43</xdr:row>
          <xdr:rowOff>47625</xdr:rowOff>
        </xdr:from>
        <xdr:to>
          <xdr:col>5</xdr:col>
          <xdr:colOff>962025</xdr:colOff>
          <xdr:row>43</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44</xdr:row>
          <xdr:rowOff>47625</xdr:rowOff>
        </xdr:from>
        <xdr:to>
          <xdr:col>5</xdr:col>
          <xdr:colOff>962025</xdr:colOff>
          <xdr:row>44</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39</xdr:row>
          <xdr:rowOff>47625</xdr:rowOff>
        </xdr:from>
        <xdr:to>
          <xdr:col>6</xdr:col>
          <xdr:colOff>962025</xdr:colOff>
          <xdr:row>39</xdr:row>
          <xdr:rowOff>266700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40</xdr:row>
          <xdr:rowOff>47625</xdr:rowOff>
        </xdr:from>
        <xdr:to>
          <xdr:col>6</xdr:col>
          <xdr:colOff>962025</xdr:colOff>
          <xdr:row>40</xdr:row>
          <xdr:rowOff>266700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41</xdr:row>
          <xdr:rowOff>47625</xdr:rowOff>
        </xdr:from>
        <xdr:to>
          <xdr:col>6</xdr:col>
          <xdr:colOff>962025</xdr:colOff>
          <xdr:row>41</xdr:row>
          <xdr:rowOff>266700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42</xdr:row>
          <xdr:rowOff>47625</xdr:rowOff>
        </xdr:from>
        <xdr:to>
          <xdr:col>6</xdr:col>
          <xdr:colOff>962025</xdr:colOff>
          <xdr:row>42</xdr:row>
          <xdr:rowOff>266700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43</xdr:row>
          <xdr:rowOff>47625</xdr:rowOff>
        </xdr:from>
        <xdr:to>
          <xdr:col>6</xdr:col>
          <xdr:colOff>962025</xdr:colOff>
          <xdr:row>43</xdr:row>
          <xdr:rowOff>266700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44</xdr:row>
          <xdr:rowOff>47625</xdr:rowOff>
        </xdr:from>
        <xdr:to>
          <xdr:col>6</xdr:col>
          <xdr:colOff>962025</xdr:colOff>
          <xdr:row>44</xdr:row>
          <xdr:rowOff>266700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63</xdr:row>
          <xdr:rowOff>57150</xdr:rowOff>
        </xdr:from>
        <xdr:to>
          <xdr:col>2</xdr:col>
          <xdr:colOff>1085850</xdr:colOff>
          <xdr:row>63</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64</xdr:row>
          <xdr:rowOff>47625</xdr:rowOff>
        </xdr:from>
        <xdr:to>
          <xdr:col>2</xdr:col>
          <xdr:colOff>971550</xdr:colOff>
          <xdr:row>64</xdr:row>
          <xdr:rowOff>266700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65</xdr:row>
          <xdr:rowOff>47625</xdr:rowOff>
        </xdr:from>
        <xdr:to>
          <xdr:col>2</xdr:col>
          <xdr:colOff>971550</xdr:colOff>
          <xdr:row>65</xdr:row>
          <xdr:rowOff>266700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66</xdr:row>
          <xdr:rowOff>47625</xdr:rowOff>
        </xdr:from>
        <xdr:to>
          <xdr:col>2</xdr:col>
          <xdr:colOff>971550</xdr:colOff>
          <xdr:row>66</xdr:row>
          <xdr:rowOff>266700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67</xdr:row>
          <xdr:rowOff>47625</xdr:rowOff>
        </xdr:from>
        <xdr:to>
          <xdr:col>2</xdr:col>
          <xdr:colOff>971550</xdr:colOff>
          <xdr:row>67</xdr:row>
          <xdr:rowOff>266700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68</xdr:row>
          <xdr:rowOff>47625</xdr:rowOff>
        </xdr:from>
        <xdr:to>
          <xdr:col>2</xdr:col>
          <xdr:colOff>971550</xdr:colOff>
          <xdr:row>68</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63</xdr:row>
          <xdr:rowOff>47625</xdr:rowOff>
        </xdr:from>
        <xdr:to>
          <xdr:col>3</xdr:col>
          <xdr:colOff>971550</xdr:colOff>
          <xdr:row>63</xdr:row>
          <xdr:rowOff>266700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64</xdr:row>
          <xdr:rowOff>47625</xdr:rowOff>
        </xdr:from>
        <xdr:to>
          <xdr:col>3</xdr:col>
          <xdr:colOff>971550</xdr:colOff>
          <xdr:row>64</xdr:row>
          <xdr:rowOff>266700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65</xdr:row>
          <xdr:rowOff>47625</xdr:rowOff>
        </xdr:from>
        <xdr:to>
          <xdr:col>3</xdr:col>
          <xdr:colOff>971550</xdr:colOff>
          <xdr:row>65</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66</xdr:row>
          <xdr:rowOff>47625</xdr:rowOff>
        </xdr:from>
        <xdr:to>
          <xdr:col>3</xdr:col>
          <xdr:colOff>971550</xdr:colOff>
          <xdr:row>66</xdr:row>
          <xdr:rowOff>266700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67</xdr:row>
          <xdr:rowOff>47625</xdr:rowOff>
        </xdr:from>
        <xdr:to>
          <xdr:col>3</xdr:col>
          <xdr:colOff>971550</xdr:colOff>
          <xdr:row>67</xdr:row>
          <xdr:rowOff>266700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68</xdr:row>
          <xdr:rowOff>47625</xdr:rowOff>
        </xdr:from>
        <xdr:to>
          <xdr:col>3</xdr:col>
          <xdr:colOff>971550</xdr:colOff>
          <xdr:row>68</xdr:row>
          <xdr:rowOff>266700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63</xdr:row>
          <xdr:rowOff>47625</xdr:rowOff>
        </xdr:from>
        <xdr:to>
          <xdr:col>4</xdr:col>
          <xdr:colOff>971550</xdr:colOff>
          <xdr:row>63</xdr:row>
          <xdr:rowOff>266700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64</xdr:row>
          <xdr:rowOff>47625</xdr:rowOff>
        </xdr:from>
        <xdr:to>
          <xdr:col>4</xdr:col>
          <xdr:colOff>971550</xdr:colOff>
          <xdr:row>64</xdr:row>
          <xdr:rowOff>266700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65</xdr:row>
          <xdr:rowOff>47625</xdr:rowOff>
        </xdr:from>
        <xdr:to>
          <xdr:col>4</xdr:col>
          <xdr:colOff>971550</xdr:colOff>
          <xdr:row>65</xdr:row>
          <xdr:rowOff>266700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66</xdr:row>
          <xdr:rowOff>47625</xdr:rowOff>
        </xdr:from>
        <xdr:to>
          <xdr:col>4</xdr:col>
          <xdr:colOff>971550</xdr:colOff>
          <xdr:row>66</xdr:row>
          <xdr:rowOff>266700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67</xdr:row>
          <xdr:rowOff>47625</xdr:rowOff>
        </xdr:from>
        <xdr:to>
          <xdr:col>4</xdr:col>
          <xdr:colOff>971550</xdr:colOff>
          <xdr:row>67</xdr:row>
          <xdr:rowOff>266700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68</xdr:row>
          <xdr:rowOff>47625</xdr:rowOff>
        </xdr:from>
        <xdr:to>
          <xdr:col>4</xdr:col>
          <xdr:colOff>971550</xdr:colOff>
          <xdr:row>68</xdr:row>
          <xdr:rowOff>266700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63</xdr:row>
          <xdr:rowOff>47625</xdr:rowOff>
        </xdr:from>
        <xdr:to>
          <xdr:col>5</xdr:col>
          <xdr:colOff>971550</xdr:colOff>
          <xdr:row>63</xdr:row>
          <xdr:rowOff>266700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64</xdr:row>
          <xdr:rowOff>47625</xdr:rowOff>
        </xdr:from>
        <xdr:to>
          <xdr:col>5</xdr:col>
          <xdr:colOff>971550</xdr:colOff>
          <xdr:row>64</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65</xdr:row>
          <xdr:rowOff>47625</xdr:rowOff>
        </xdr:from>
        <xdr:to>
          <xdr:col>5</xdr:col>
          <xdr:colOff>971550</xdr:colOff>
          <xdr:row>65</xdr:row>
          <xdr:rowOff>266700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66</xdr:row>
          <xdr:rowOff>47625</xdr:rowOff>
        </xdr:from>
        <xdr:to>
          <xdr:col>5</xdr:col>
          <xdr:colOff>971550</xdr:colOff>
          <xdr:row>66</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67</xdr:row>
          <xdr:rowOff>47625</xdr:rowOff>
        </xdr:from>
        <xdr:to>
          <xdr:col>5</xdr:col>
          <xdr:colOff>971550</xdr:colOff>
          <xdr:row>67</xdr:row>
          <xdr:rowOff>266700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68</xdr:row>
          <xdr:rowOff>47625</xdr:rowOff>
        </xdr:from>
        <xdr:to>
          <xdr:col>5</xdr:col>
          <xdr:colOff>971550</xdr:colOff>
          <xdr:row>68</xdr:row>
          <xdr:rowOff>266700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63</xdr:row>
          <xdr:rowOff>47625</xdr:rowOff>
        </xdr:from>
        <xdr:to>
          <xdr:col>6</xdr:col>
          <xdr:colOff>971550</xdr:colOff>
          <xdr:row>63</xdr:row>
          <xdr:rowOff>266700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64</xdr:row>
          <xdr:rowOff>47625</xdr:rowOff>
        </xdr:from>
        <xdr:to>
          <xdr:col>6</xdr:col>
          <xdr:colOff>971550</xdr:colOff>
          <xdr:row>64</xdr:row>
          <xdr:rowOff>266700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65</xdr:row>
          <xdr:rowOff>47625</xdr:rowOff>
        </xdr:from>
        <xdr:to>
          <xdr:col>6</xdr:col>
          <xdr:colOff>971550</xdr:colOff>
          <xdr:row>65</xdr:row>
          <xdr:rowOff>266700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66</xdr:row>
          <xdr:rowOff>47625</xdr:rowOff>
        </xdr:from>
        <xdr:to>
          <xdr:col>6</xdr:col>
          <xdr:colOff>971550</xdr:colOff>
          <xdr:row>66</xdr:row>
          <xdr:rowOff>266700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67</xdr:row>
          <xdr:rowOff>47625</xdr:rowOff>
        </xdr:from>
        <xdr:to>
          <xdr:col>6</xdr:col>
          <xdr:colOff>971550</xdr:colOff>
          <xdr:row>67</xdr:row>
          <xdr:rowOff>266700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68</xdr:row>
          <xdr:rowOff>47625</xdr:rowOff>
        </xdr:from>
        <xdr:to>
          <xdr:col>6</xdr:col>
          <xdr:colOff>971550</xdr:colOff>
          <xdr:row>68</xdr:row>
          <xdr:rowOff>266700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51</xdr:row>
          <xdr:rowOff>57150</xdr:rowOff>
        </xdr:from>
        <xdr:to>
          <xdr:col>2</xdr:col>
          <xdr:colOff>1085850</xdr:colOff>
          <xdr:row>51</xdr:row>
          <xdr:rowOff>266700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52</xdr:row>
          <xdr:rowOff>47625</xdr:rowOff>
        </xdr:from>
        <xdr:to>
          <xdr:col>2</xdr:col>
          <xdr:colOff>971550</xdr:colOff>
          <xdr:row>52</xdr:row>
          <xdr:rowOff>266700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53</xdr:row>
          <xdr:rowOff>47625</xdr:rowOff>
        </xdr:from>
        <xdr:to>
          <xdr:col>2</xdr:col>
          <xdr:colOff>971550</xdr:colOff>
          <xdr:row>53</xdr:row>
          <xdr:rowOff>266700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54</xdr:row>
          <xdr:rowOff>47625</xdr:rowOff>
        </xdr:from>
        <xdr:to>
          <xdr:col>2</xdr:col>
          <xdr:colOff>971550</xdr:colOff>
          <xdr:row>54</xdr:row>
          <xdr:rowOff>266700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55</xdr:row>
          <xdr:rowOff>47625</xdr:rowOff>
        </xdr:from>
        <xdr:to>
          <xdr:col>2</xdr:col>
          <xdr:colOff>971550</xdr:colOff>
          <xdr:row>55</xdr:row>
          <xdr:rowOff>266700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56</xdr:row>
          <xdr:rowOff>47625</xdr:rowOff>
        </xdr:from>
        <xdr:to>
          <xdr:col>2</xdr:col>
          <xdr:colOff>971550</xdr:colOff>
          <xdr:row>56</xdr:row>
          <xdr:rowOff>266700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51</xdr:row>
          <xdr:rowOff>47625</xdr:rowOff>
        </xdr:from>
        <xdr:to>
          <xdr:col>3</xdr:col>
          <xdr:colOff>971550</xdr:colOff>
          <xdr:row>51</xdr:row>
          <xdr:rowOff>266700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52</xdr:row>
          <xdr:rowOff>47625</xdr:rowOff>
        </xdr:from>
        <xdr:to>
          <xdr:col>3</xdr:col>
          <xdr:colOff>971550</xdr:colOff>
          <xdr:row>52</xdr:row>
          <xdr:rowOff>266700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53</xdr:row>
          <xdr:rowOff>47625</xdr:rowOff>
        </xdr:from>
        <xdr:to>
          <xdr:col>3</xdr:col>
          <xdr:colOff>971550</xdr:colOff>
          <xdr:row>53</xdr:row>
          <xdr:rowOff>266700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54</xdr:row>
          <xdr:rowOff>47625</xdr:rowOff>
        </xdr:from>
        <xdr:to>
          <xdr:col>3</xdr:col>
          <xdr:colOff>971550</xdr:colOff>
          <xdr:row>54</xdr:row>
          <xdr:rowOff>266700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55</xdr:row>
          <xdr:rowOff>47625</xdr:rowOff>
        </xdr:from>
        <xdr:to>
          <xdr:col>3</xdr:col>
          <xdr:colOff>971550</xdr:colOff>
          <xdr:row>55</xdr:row>
          <xdr:rowOff>266700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56</xdr:row>
          <xdr:rowOff>47625</xdr:rowOff>
        </xdr:from>
        <xdr:to>
          <xdr:col>3</xdr:col>
          <xdr:colOff>971550</xdr:colOff>
          <xdr:row>56</xdr:row>
          <xdr:rowOff>266700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51</xdr:row>
          <xdr:rowOff>47625</xdr:rowOff>
        </xdr:from>
        <xdr:to>
          <xdr:col>4</xdr:col>
          <xdr:colOff>971550</xdr:colOff>
          <xdr:row>51</xdr:row>
          <xdr:rowOff>266700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52</xdr:row>
          <xdr:rowOff>47625</xdr:rowOff>
        </xdr:from>
        <xdr:to>
          <xdr:col>4</xdr:col>
          <xdr:colOff>971550</xdr:colOff>
          <xdr:row>52</xdr:row>
          <xdr:rowOff>266700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53</xdr:row>
          <xdr:rowOff>47625</xdr:rowOff>
        </xdr:from>
        <xdr:to>
          <xdr:col>4</xdr:col>
          <xdr:colOff>971550</xdr:colOff>
          <xdr:row>53</xdr:row>
          <xdr:rowOff>266700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54</xdr:row>
          <xdr:rowOff>47625</xdr:rowOff>
        </xdr:from>
        <xdr:to>
          <xdr:col>4</xdr:col>
          <xdr:colOff>971550</xdr:colOff>
          <xdr:row>54</xdr:row>
          <xdr:rowOff>266700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55</xdr:row>
          <xdr:rowOff>47625</xdr:rowOff>
        </xdr:from>
        <xdr:to>
          <xdr:col>4</xdr:col>
          <xdr:colOff>971550</xdr:colOff>
          <xdr:row>55</xdr:row>
          <xdr:rowOff>266700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56</xdr:row>
          <xdr:rowOff>47625</xdr:rowOff>
        </xdr:from>
        <xdr:to>
          <xdr:col>4</xdr:col>
          <xdr:colOff>971550</xdr:colOff>
          <xdr:row>56</xdr:row>
          <xdr:rowOff>266700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51</xdr:row>
          <xdr:rowOff>47625</xdr:rowOff>
        </xdr:from>
        <xdr:to>
          <xdr:col>5</xdr:col>
          <xdr:colOff>971550</xdr:colOff>
          <xdr:row>51</xdr:row>
          <xdr:rowOff>266700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52</xdr:row>
          <xdr:rowOff>47625</xdr:rowOff>
        </xdr:from>
        <xdr:to>
          <xdr:col>5</xdr:col>
          <xdr:colOff>971550</xdr:colOff>
          <xdr:row>52</xdr:row>
          <xdr:rowOff>266700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53</xdr:row>
          <xdr:rowOff>47625</xdr:rowOff>
        </xdr:from>
        <xdr:to>
          <xdr:col>5</xdr:col>
          <xdr:colOff>971550</xdr:colOff>
          <xdr:row>53</xdr:row>
          <xdr:rowOff>266700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54</xdr:row>
          <xdr:rowOff>47625</xdr:rowOff>
        </xdr:from>
        <xdr:to>
          <xdr:col>5</xdr:col>
          <xdr:colOff>971550</xdr:colOff>
          <xdr:row>54</xdr:row>
          <xdr:rowOff>266700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55</xdr:row>
          <xdr:rowOff>47625</xdr:rowOff>
        </xdr:from>
        <xdr:to>
          <xdr:col>5</xdr:col>
          <xdr:colOff>971550</xdr:colOff>
          <xdr:row>55</xdr:row>
          <xdr:rowOff>266700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56</xdr:row>
          <xdr:rowOff>47625</xdr:rowOff>
        </xdr:from>
        <xdr:to>
          <xdr:col>5</xdr:col>
          <xdr:colOff>971550</xdr:colOff>
          <xdr:row>56</xdr:row>
          <xdr:rowOff>266700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51</xdr:row>
          <xdr:rowOff>47625</xdr:rowOff>
        </xdr:from>
        <xdr:to>
          <xdr:col>6</xdr:col>
          <xdr:colOff>971550</xdr:colOff>
          <xdr:row>51</xdr:row>
          <xdr:rowOff>266700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52</xdr:row>
          <xdr:rowOff>47625</xdr:rowOff>
        </xdr:from>
        <xdr:to>
          <xdr:col>6</xdr:col>
          <xdr:colOff>971550</xdr:colOff>
          <xdr:row>52</xdr:row>
          <xdr:rowOff>266700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53</xdr:row>
          <xdr:rowOff>47625</xdr:rowOff>
        </xdr:from>
        <xdr:to>
          <xdr:col>6</xdr:col>
          <xdr:colOff>971550</xdr:colOff>
          <xdr:row>53</xdr:row>
          <xdr:rowOff>266700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54</xdr:row>
          <xdr:rowOff>47625</xdr:rowOff>
        </xdr:from>
        <xdr:to>
          <xdr:col>6</xdr:col>
          <xdr:colOff>971550</xdr:colOff>
          <xdr:row>54</xdr:row>
          <xdr:rowOff>266700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55</xdr:row>
          <xdr:rowOff>47625</xdr:rowOff>
        </xdr:from>
        <xdr:to>
          <xdr:col>6</xdr:col>
          <xdr:colOff>971550</xdr:colOff>
          <xdr:row>55</xdr:row>
          <xdr:rowOff>266700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56</xdr:row>
          <xdr:rowOff>47625</xdr:rowOff>
        </xdr:from>
        <xdr:to>
          <xdr:col>6</xdr:col>
          <xdr:colOff>971550</xdr:colOff>
          <xdr:row>56</xdr:row>
          <xdr:rowOff>266700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xdr:colOff>
          <xdr:row>37</xdr:row>
          <xdr:rowOff>0</xdr:rowOff>
        </xdr:from>
        <xdr:to>
          <xdr:col>7</xdr:col>
          <xdr:colOff>0</xdr:colOff>
          <xdr:row>38</xdr:row>
          <xdr:rowOff>0</xdr:rowOff>
        </xdr:to>
        <xdr:grpSp>
          <xdr:nvGrpSpPr>
            <xdr:cNvPr id="3" name="Groupe 2">
              <a:extLst>
                <a:ext uri="{FF2B5EF4-FFF2-40B4-BE49-F238E27FC236}">
                  <a16:creationId xmlns:a16="http://schemas.microsoft.com/office/drawing/2014/main" id="{00000000-0008-0000-0000-000003000000}"/>
                </a:ext>
              </a:extLst>
            </xdr:cNvPr>
            <xdr:cNvGrpSpPr/>
          </xdr:nvGrpSpPr>
          <xdr:grpSpPr>
            <a:xfrm>
              <a:off x="7846695" y="16030575"/>
              <a:ext cx="3678555" cy="390525"/>
              <a:chOff x="8100064" y="16024939"/>
              <a:chExt cx="3200400" cy="396239"/>
            </a:xfrm>
            <a:noFill/>
          </xdr:grpSpPr>
          <xdr:sp macro="" textlink="">
            <xdr:nvSpPr>
              <xdr:cNvPr id="1192" name="Option Button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9966960" y="16108680"/>
                <a:ext cx="929640" cy="2819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8183880" y="16108680"/>
                <a:ext cx="929640" cy="2819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96" name="Group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8100064" y="16024939"/>
                <a:ext cx="3200400" cy="39623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7620</xdr:colOff>
          <xdr:row>48</xdr:row>
          <xdr:rowOff>220980</xdr:rowOff>
        </xdr:from>
        <xdr:to>
          <xdr:col>7</xdr:col>
          <xdr:colOff>0</xdr:colOff>
          <xdr:row>50</xdr:row>
          <xdr:rowOff>0</xdr:rowOff>
        </xdr:to>
        <xdr:grpSp>
          <xdr:nvGrpSpPr>
            <xdr:cNvPr id="5" name="Groupe 4">
              <a:extLst>
                <a:ext uri="{FF2B5EF4-FFF2-40B4-BE49-F238E27FC236}">
                  <a16:creationId xmlns:a16="http://schemas.microsoft.com/office/drawing/2014/main" id="{00000000-0008-0000-0000-000005000000}"/>
                </a:ext>
              </a:extLst>
            </xdr:cNvPr>
            <xdr:cNvGrpSpPr/>
          </xdr:nvGrpSpPr>
          <xdr:grpSpPr>
            <a:xfrm>
              <a:off x="7846695" y="19490055"/>
              <a:ext cx="3678555" cy="398145"/>
              <a:chOff x="8100064" y="16024796"/>
              <a:chExt cx="3200400" cy="396241"/>
            </a:xfrm>
            <a:noFill/>
          </xdr:grpSpPr>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9966960" y="16108680"/>
                <a:ext cx="929640" cy="2819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8183880" y="16108680"/>
                <a:ext cx="929640" cy="2819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0" name="Group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8100064" y="16024796"/>
                <a:ext cx="3200400" cy="39624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60</xdr:row>
          <xdr:rowOff>220980</xdr:rowOff>
        </xdr:from>
        <xdr:to>
          <xdr:col>6</xdr:col>
          <xdr:colOff>1623060</xdr:colOff>
          <xdr:row>62</xdr:row>
          <xdr:rowOff>0</xdr:rowOff>
        </xdr:to>
        <xdr:grpSp>
          <xdr:nvGrpSpPr>
            <xdr:cNvPr id="6" name="Groupe 5">
              <a:extLst>
                <a:ext uri="{FF2B5EF4-FFF2-40B4-BE49-F238E27FC236}">
                  <a16:creationId xmlns:a16="http://schemas.microsoft.com/office/drawing/2014/main" id="{00000000-0008-0000-0000-000006000000}"/>
                </a:ext>
              </a:extLst>
            </xdr:cNvPr>
            <xdr:cNvGrpSpPr/>
          </xdr:nvGrpSpPr>
          <xdr:grpSpPr>
            <a:xfrm>
              <a:off x="7839075" y="22890480"/>
              <a:ext cx="3689985" cy="398145"/>
              <a:chOff x="8100060" y="16024796"/>
              <a:chExt cx="3200400" cy="396241"/>
            </a:xfrm>
            <a:noFill/>
          </xdr:grpSpPr>
          <xdr:sp macro="" textlink="">
            <xdr:nvSpPr>
              <xdr:cNvPr id="1201" name="Option Button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9966961" y="16108680"/>
                <a:ext cx="929640" cy="2819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2" name="Option Button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8183880" y="16108680"/>
                <a:ext cx="929640" cy="2819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3" name="Group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8100060" y="16024796"/>
                <a:ext cx="3200400" cy="39624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J72"/>
  <sheetViews>
    <sheetView showGridLines="0" tabSelected="1" showRuler="0" zoomScaleNormal="100" workbookViewId="0">
      <selection activeCell="B3" sqref="B3:E3"/>
    </sheetView>
  </sheetViews>
  <sheetFormatPr baseColWidth="10" defaultColWidth="0" defaultRowHeight="24.95" customHeight="1" zeroHeight="1" x14ac:dyDescent="0.2"/>
  <cols>
    <col min="1" max="1" width="20.7109375" style="3" customWidth="1"/>
    <col min="2" max="2" width="25.7109375" style="3" customWidth="1"/>
    <col min="3" max="3" width="23.7109375" style="3" customWidth="1"/>
    <col min="4" max="4" width="23.7109375" style="9" customWidth="1"/>
    <col min="5" max="5" width="23.7109375" style="3" customWidth="1"/>
    <col min="6" max="6" width="31.5703125" style="3" customWidth="1"/>
    <col min="7" max="7" width="23.7109375" style="3" customWidth="1"/>
    <col min="8" max="8" width="5.28515625" style="3" customWidth="1"/>
    <col min="9" max="10" width="0" style="3" hidden="1" customWidth="1"/>
    <col min="11" max="16384" width="11.42578125" style="3" hidden="1"/>
  </cols>
  <sheetData>
    <row r="1" spans="1:5" ht="66.599999999999994" customHeight="1" x14ac:dyDescent="0.35">
      <c r="A1" s="105" t="s">
        <v>66</v>
      </c>
      <c r="B1" s="105"/>
      <c r="C1" s="105"/>
      <c r="D1" s="105"/>
      <c r="E1" s="105"/>
    </row>
    <row r="2" spans="1:5" ht="25.15" customHeight="1" x14ac:dyDescent="0.2">
      <c r="A2" s="123" t="s">
        <v>51</v>
      </c>
      <c r="B2" s="123"/>
      <c r="C2" s="123"/>
      <c r="D2" s="123"/>
      <c r="E2" s="123"/>
    </row>
    <row r="3" spans="1:5" ht="24.95" customHeight="1" x14ac:dyDescent="0.2">
      <c r="A3" s="4" t="s">
        <v>7</v>
      </c>
      <c r="B3" s="106"/>
      <c r="C3" s="107"/>
      <c r="D3" s="107"/>
      <c r="E3" s="108"/>
    </row>
    <row r="4" spans="1:5" ht="5.0999999999999996" customHeight="1" x14ac:dyDescent="0.2">
      <c r="A4" s="5"/>
      <c r="B4" s="6"/>
      <c r="C4" s="117"/>
      <c r="D4" s="117"/>
      <c r="E4" s="117"/>
    </row>
    <row r="5" spans="1:5" ht="251.45" customHeight="1" x14ac:dyDescent="0.2">
      <c r="A5" s="118" t="s">
        <v>46</v>
      </c>
      <c r="B5" s="119"/>
      <c r="C5" s="119"/>
      <c r="D5" s="119"/>
      <c r="E5" s="120"/>
    </row>
    <row r="6" spans="1:5" ht="9.9499999999999993" customHeight="1" x14ac:dyDescent="0.2">
      <c r="A6" s="7"/>
      <c r="B6" s="8"/>
    </row>
    <row r="7" spans="1:5" ht="15" customHeight="1" x14ac:dyDescent="0.2">
      <c r="A7" s="86" t="s">
        <v>42</v>
      </c>
      <c r="B7" s="86"/>
      <c r="C7" s="86"/>
      <c r="D7" s="86"/>
      <c r="E7" s="86"/>
    </row>
    <row r="8" spans="1:5" ht="15" customHeight="1" x14ac:dyDescent="0.2">
      <c r="A8" s="86" t="s">
        <v>43</v>
      </c>
      <c r="B8" s="86"/>
      <c r="C8" s="86"/>
      <c r="D8" s="86"/>
      <c r="E8" s="86"/>
    </row>
    <row r="9" spans="1:5" ht="17.45" customHeight="1" x14ac:dyDescent="0.2">
      <c r="A9" s="86" t="s">
        <v>54</v>
      </c>
      <c r="B9" s="86"/>
      <c r="C9" s="86"/>
      <c r="D9" s="86"/>
      <c r="E9" s="9"/>
    </row>
    <row r="10" spans="1:5" ht="35.25" customHeight="1" x14ac:dyDescent="0.2">
      <c r="C10" s="10"/>
      <c r="D10" s="11" t="s">
        <v>34</v>
      </c>
      <c r="E10" s="24"/>
    </row>
    <row r="11" spans="1:5" ht="5.0999999999999996" customHeight="1" x14ac:dyDescent="0.2">
      <c r="A11" s="12"/>
      <c r="B11" s="12"/>
      <c r="C11" s="13"/>
    </row>
    <row r="12" spans="1:5" ht="57" customHeight="1" x14ac:dyDescent="0.2">
      <c r="A12" s="112" t="s">
        <v>47</v>
      </c>
      <c r="B12" s="113"/>
      <c r="C12" s="60" t="s">
        <v>44</v>
      </c>
      <c r="D12" s="60" t="s">
        <v>49</v>
      </c>
      <c r="E12" s="14" t="s">
        <v>3</v>
      </c>
    </row>
    <row r="13" spans="1:5" ht="24.95" customHeight="1" x14ac:dyDescent="0.2">
      <c r="A13" s="15">
        <v>4.91</v>
      </c>
      <c r="B13" s="59" t="s">
        <v>0</v>
      </c>
      <c r="C13" s="25"/>
      <c r="D13" s="25"/>
      <c r="E13" s="16">
        <f>C13+D13</f>
        <v>0</v>
      </c>
    </row>
    <row r="14" spans="1:5" ht="27" customHeight="1" x14ac:dyDescent="0.2">
      <c r="A14" s="115" t="s">
        <v>8</v>
      </c>
      <c r="B14" s="116"/>
      <c r="C14" s="121"/>
      <c r="D14" s="122"/>
      <c r="E14" s="17"/>
    </row>
    <row r="15" spans="1:5" ht="24.95" customHeight="1" x14ac:dyDescent="0.2">
      <c r="A15" s="15">
        <v>4.1100000000000003</v>
      </c>
      <c r="B15" s="59" t="s">
        <v>1</v>
      </c>
      <c r="C15" s="25"/>
      <c r="D15" s="25"/>
      <c r="E15" s="16">
        <f>C15+D15</f>
        <v>0</v>
      </c>
    </row>
    <row r="16" spans="1:5" ht="24.95" customHeight="1" x14ac:dyDescent="0.2">
      <c r="A16" s="15" t="s">
        <v>9</v>
      </c>
      <c r="B16" s="59" t="s">
        <v>10</v>
      </c>
      <c r="C16" s="25"/>
      <c r="D16" s="25"/>
      <c r="E16" s="16">
        <f>C16+D16</f>
        <v>0</v>
      </c>
    </row>
    <row r="17" spans="1:6" ht="24.95" customHeight="1" x14ac:dyDescent="0.2">
      <c r="A17" s="15">
        <v>4.12</v>
      </c>
      <c r="B17" s="59" t="s">
        <v>6</v>
      </c>
      <c r="C17" s="25"/>
      <c r="D17" s="25"/>
      <c r="E17" s="16">
        <f t="shared" ref="E17:E18" si="0">C17+D17</f>
        <v>0</v>
      </c>
    </row>
    <row r="18" spans="1:6" ht="24.75" customHeight="1" x14ac:dyDescent="0.2">
      <c r="A18" s="15">
        <v>4.13</v>
      </c>
      <c r="B18" s="59" t="s">
        <v>2</v>
      </c>
      <c r="C18" s="25"/>
      <c r="D18" s="25"/>
      <c r="E18" s="16">
        <f t="shared" si="0"/>
        <v>0</v>
      </c>
    </row>
    <row r="19" spans="1:6" ht="24.95" customHeight="1" x14ac:dyDescent="0.2">
      <c r="A19" s="15">
        <v>4.1399999999999997</v>
      </c>
      <c r="B19" s="59" t="s">
        <v>64</v>
      </c>
      <c r="C19" s="25"/>
      <c r="D19" s="25"/>
      <c r="E19" s="16">
        <f>C19+D19</f>
        <v>0</v>
      </c>
      <c r="F19" s="80"/>
    </row>
    <row r="20" spans="1:6" ht="24.95" customHeight="1" x14ac:dyDescent="0.2">
      <c r="A20" s="15">
        <v>4.21</v>
      </c>
      <c r="B20" s="59" t="s">
        <v>53</v>
      </c>
      <c r="C20" s="25"/>
      <c r="D20" s="25"/>
      <c r="E20" s="16">
        <f>IF((C20+D20)&gt;30000,((C20+D20)-30000),0)</f>
        <v>0</v>
      </c>
    </row>
    <row r="21" spans="1:6" ht="24.95" customHeight="1" x14ac:dyDescent="0.2">
      <c r="A21" s="15">
        <v>4.3099999999999996</v>
      </c>
      <c r="B21" s="59" t="s">
        <v>52</v>
      </c>
      <c r="C21" s="25"/>
      <c r="D21" s="25"/>
      <c r="E21" s="16">
        <f>IF((C21+D21)&gt;15000,((C21+D21)-15000),0)</f>
        <v>0</v>
      </c>
    </row>
    <row r="22" spans="1:6" ht="27" customHeight="1" x14ac:dyDescent="0.2">
      <c r="A22" s="115" t="s">
        <v>65</v>
      </c>
      <c r="B22" s="116"/>
      <c r="C22" s="121"/>
      <c r="D22" s="122"/>
      <c r="E22" s="17"/>
    </row>
    <row r="23" spans="1:6" ht="24.95" customHeight="1" x14ac:dyDescent="0.2">
      <c r="A23" s="18">
        <v>7.91</v>
      </c>
      <c r="B23" s="62" t="s">
        <v>5</v>
      </c>
      <c r="C23" s="25"/>
      <c r="D23" s="25"/>
      <c r="E23" s="16">
        <f>IF((C23+D23)&lt;0,0,(C23+D23)*5%)</f>
        <v>0</v>
      </c>
    </row>
    <row r="24" spans="1:6" ht="24.95" customHeight="1" x14ac:dyDescent="0.2">
      <c r="A24" s="114"/>
      <c r="B24" s="114"/>
      <c r="C24" s="114"/>
      <c r="D24" s="114"/>
      <c r="E24" s="114"/>
    </row>
    <row r="25" spans="1:6" ht="57" customHeight="1" x14ac:dyDescent="0.2">
      <c r="A25" s="112" t="s">
        <v>48</v>
      </c>
      <c r="B25" s="113"/>
      <c r="C25" s="60" t="s">
        <v>35</v>
      </c>
      <c r="D25" s="60" t="s">
        <v>36</v>
      </c>
      <c r="E25" s="14" t="s">
        <v>3</v>
      </c>
    </row>
    <row r="26" spans="1:6" ht="35.1" customHeight="1" x14ac:dyDescent="0.2">
      <c r="A26" s="19" t="s">
        <v>4</v>
      </c>
      <c r="B26" s="58"/>
      <c r="C26" s="25"/>
      <c r="D26" s="25"/>
      <c r="E26" s="16">
        <f>(C26+D26)*0.8</f>
        <v>0</v>
      </c>
    </row>
    <row r="27" spans="1:6" ht="35.1" customHeight="1" x14ac:dyDescent="0.2">
      <c r="A27" s="20" t="s">
        <v>5</v>
      </c>
      <c r="B27" s="62" t="s">
        <v>5</v>
      </c>
      <c r="C27" s="25"/>
      <c r="D27" s="25"/>
      <c r="E27" s="16">
        <f>(C27+D27)*5%</f>
        <v>0</v>
      </c>
    </row>
    <row r="28" spans="1:6" ht="24.95" customHeight="1" x14ac:dyDescent="0.2">
      <c r="A28" s="21"/>
      <c r="B28" s="21"/>
      <c r="C28" s="21"/>
      <c r="D28" s="21"/>
      <c r="E28" s="23"/>
    </row>
    <row r="29" spans="1:6" ht="24.95" customHeight="1" x14ac:dyDescent="0.2">
      <c r="A29" s="109" t="s">
        <v>45</v>
      </c>
      <c r="B29" s="110"/>
      <c r="C29" s="110"/>
      <c r="D29" s="111"/>
      <c r="E29" s="22">
        <f>SUM(E26:E27)+(E13+E15-E16+E17+E18+E19+E20+E21+E23)</f>
        <v>0</v>
      </c>
    </row>
    <row r="30" spans="1:6" ht="24.95" customHeight="1" x14ac:dyDescent="0.2">
      <c r="A30" s="64"/>
      <c r="B30" s="64"/>
      <c r="C30" s="64"/>
      <c r="D30" s="64"/>
      <c r="E30" s="65"/>
    </row>
    <row r="31" spans="1:6" ht="42.6" customHeight="1" thickBot="1" x14ac:dyDescent="0.25">
      <c r="A31" s="64"/>
      <c r="B31" s="84" t="s">
        <v>50</v>
      </c>
      <c r="C31" s="84"/>
      <c r="D31" s="84"/>
      <c r="E31" s="84"/>
    </row>
    <row r="32" spans="1:6" ht="43.9" customHeight="1" x14ac:dyDescent="0.2">
      <c r="A32" s="64"/>
      <c r="B32" s="81" t="s">
        <v>41</v>
      </c>
      <c r="C32" s="82"/>
      <c r="D32" s="82"/>
      <c r="E32" s="83"/>
    </row>
    <row r="33" spans="1:7" ht="36" customHeight="1" x14ac:dyDescent="0.2">
      <c r="A33" s="64"/>
      <c r="B33" s="89" t="s">
        <v>40</v>
      </c>
      <c r="C33" s="90"/>
      <c r="D33" s="93" t="s">
        <v>55</v>
      </c>
      <c r="E33" s="94"/>
    </row>
    <row r="34" spans="1:7" ht="24.95" customHeight="1" thickBot="1" x14ac:dyDescent="0.25">
      <c r="A34" s="64"/>
      <c r="B34" s="91">
        <f>Tarifs!X19</f>
        <v>0</v>
      </c>
      <c r="C34" s="92"/>
      <c r="D34" s="95">
        <f>B34*4</f>
        <v>0</v>
      </c>
      <c r="E34" s="96"/>
    </row>
    <row r="35" spans="1:7" ht="41.45" customHeight="1" x14ac:dyDescent="0.2">
      <c r="A35" s="64"/>
      <c r="B35" s="85" t="s">
        <v>63</v>
      </c>
      <c r="C35" s="85"/>
      <c r="D35" s="85"/>
      <c r="E35" s="85"/>
    </row>
    <row r="36" spans="1:7" ht="30.6" customHeight="1" x14ac:dyDescent="0.2">
      <c r="A36" s="64"/>
      <c r="B36" s="72"/>
      <c r="C36" s="72"/>
      <c r="D36" s="72"/>
      <c r="E36" s="72"/>
    </row>
    <row r="37" spans="1:7" ht="18" customHeight="1" thickBot="1" x14ac:dyDescent="0.25">
      <c r="A37" s="5"/>
      <c r="B37" s="99" t="s">
        <v>62</v>
      </c>
      <c r="C37" s="100"/>
      <c r="D37" s="100"/>
      <c r="E37" s="100"/>
      <c r="F37" s="101"/>
      <c r="G37" s="102"/>
    </row>
    <row r="38" spans="1:7" ht="31.15" customHeight="1" thickBot="1" x14ac:dyDescent="0.25">
      <c r="B38" s="73" t="s">
        <v>56</v>
      </c>
      <c r="C38" s="79"/>
      <c r="D38" s="103" t="s">
        <v>61</v>
      </c>
      <c r="E38" s="104"/>
      <c r="F38" s="74" t="s">
        <v>57</v>
      </c>
      <c r="G38" s="75" t="s">
        <v>24</v>
      </c>
    </row>
    <row r="39" spans="1:7" ht="24.95" customHeight="1" x14ac:dyDescent="0.2">
      <c r="A39" s="97" t="s">
        <v>58</v>
      </c>
      <c r="B39" s="41"/>
      <c r="C39" s="42" t="s">
        <v>11</v>
      </c>
      <c r="D39" s="42" t="s">
        <v>12</v>
      </c>
      <c r="E39" s="42" t="s">
        <v>13</v>
      </c>
      <c r="F39" s="38" t="s">
        <v>14</v>
      </c>
      <c r="G39" s="39" t="s">
        <v>15</v>
      </c>
    </row>
    <row r="40" spans="1:7" ht="24.95" customHeight="1" x14ac:dyDescent="0.2">
      <c r="A40" s="98"/>
      <c r="B40" s="30" t="s">
        <v>25</v>
      </c>
      <c r="C40" s="63"/>
      <c r="D40" s="56"/>
      <c r="E40" s="56"/>
      <c r="F40" s="56"/>
      <c r="G40" s="57"/>
    </row>
    <row r="41" spans="1:7" ht="24.95" customHeight="1" x14ac:dyDescent="0.2">
      <c r="A41" s="98"/>
      <c r="B41" s="30" t="s">
        <v>26</v>
      </c>
      <c r="C41" s="63"/>
      <c r="D41" s="56"/>
      <c r="E41" s="56"/>
      <c r="F41" s="56"/>
      <c r="G41" s="57"/>
    </row>
    <row r="42" spans="1:7" ht="24.95" customHeight="1" x14ac:dyDescent="0.2">
      <c r="A42" s="98"/>
      <c r="B42" s="30" t="s">
        <v>27</v>
      </c>
      <c r="C42" s="63"/>
      <c r="D42" s="56"/>
      <c r="E42" s="56"/>
      <c r="F42" s="56"/>
      <c r="G42" s="57"/>
    </row>
    <row r="43" spans="1:7" ht="24.95" customHeight="1" x14ac:dyDescent="0.2">
      <c r="A43" s="98"/>
      <c r="B43" s="30" t="s">
        <v>28</v>
      </c>
      <c r="C43" s="63"/>
      <c r="D43" s="56"/>
      <c r="E43" s="56"/>
      <c r="F43" s="56"/>
      <c r="G43" s="57"/>
    </row>
    <row r="44" spans="1:7" ht="24.95" customHeight="1" x14ac:dyDescent="0.2">
      <c r="A44" s="98"/>
      <c r="B44" s="30" t="s">
        <v>30</v>
      </c>
      <c r="C44" s="63"/>
      <c r="D44" s="56"/>
      <c r="E44" s="56"/>
      <c r="F44" s="56"/>
      <c r="G44" s="57"/>
    </row>
    <row r="45" spans="1:7" ht="24.95" customHeight="1" x14ac:dyDescent="0.2">
      <c r="A45" s="98"/>
      <c r="B45" s="30" t="s">
        <v>29</v>
      </c>
      <c r="C45" s="63"/>
      <c r="D45" s="56"/>
      <c r="E45" s="56"/>
      <c r="F45" s="56"/>
      <c r="G45" s="57"/>
    </row>
    <row r="46" spans="1:7" ht="5.0999999999999996" customHeight="1" x14ac:dyDescent="0.2">
      <c r="A46" s="70"/>
      <c r="B46" s="61"/>
      <c r="C46" s="67"/>
      <c r="D46" s="67"/>
      <c r="E46" s="68"/>
      <c r="F46" s="66"/>
      <c r="G46" s="66"/>
    </row>
    <row r="47" spans="1:7" ht="5.0999999999999996" customHeight="1" x14ac:dyDescent="0.2">
      <c r="A47" s="26"/>
      <c r="B47" s="27"/>
      <c r="C47" s="28"/>
      <c r="D47" s="28"/>
      <c r="E47" s="29"/>
      <c r="F47" s="69"/>
      <c r="G47" s="69"/>
    </row>
    <row r="48" spans="1:7" ht="42" customHeight="1" x14ac:dyDescent="0.2"/>
    <row r="49" spans="1:7" ht="18" customHeight="1" thickBot="1" x14ac:dyDescent="0.25">
      <c r="B49" s="99" t="s">
        <v>62</v>
      </c>
      <c r="C49" s="100"/>
      <c r="D49" s="100"/>
      <c r="E49" s="100"/>
      <c r="F49" s="101"/>
      <c r="G49" s="102"/>
    </row>
    <row r="50" spans="1:7" ht="31.15" customHeight="1" thickBot="1" x14ac:dyDescent="0.25">
      <c r="B50" s="73" t="s">
        <v>56</v>
      </c>
      <c r="C50" s="79"/>
      <c r="D50" s="103" t="s">
        <v>61</v>
      </c>
      <c r="E50" s="104"/>
      <c r="F50" s="74" t="s">
        <v>57</v>
      </c>
      <c r="G50" s="75" t="s">
        <v>24</v>
      </c>
    </row>
    <row r="51" spans="1:7" ht="24.6" customHeight="1" x14ac:dyDescent="0.2">
      <c r="A51" s="97" t="s">
        <v>59</v>
      </c>
      <c r="B51" s="41"/>
      <c r="C51" s="42" t="s">
        <v>11</v>
      </c>
      <c r="D51" s="42" t="s">
        <v>12</v>
      </c>
      <c r="E51" s="42" t="s">
        <v>13</v>
      </c>
      <c r="F51" s="42" t="s">
        <v>14</v>
      </c>
      <c r="G51" s="43" t="s">
        <v>15</v>
      </c>
    </row>
    <row r="52" spans="1:7" ht="24.6" customHeight="1" x14ac:dyDescent="0.2">
      <c r="A52" s="98"/>
      <c r="B52" s="30" t="s">
        <v>25</v>
      </c>
      <c r="C52" s="63"/>
      <c r="D52" s="56"/>
      <c r="E52" s="56"/>
      <c r="F52" s="56"/>
      <c r="G52" s="57"/>
    </row>
    <row r="53" spans="1:7" ht="24.6" customHeight="1" x14ac:dyDescent="0.2">
      <c r="A53" s="98"/>
      <c r="B53" s="30" t="s">
        <v>26</v>
      </c>
      <c r="C53" s="63"/>
      <c r="D53" s="56"/>
      <c r="E53" s="56"/>
      <c r="F53" s="56"/>
      <c r="G53" s="57"/>
    </row>
    <row r="54" spans="1:7" ht="24.6" customHeight="1" x14ac:dyDescent="0.2">
      <c r="A54" s="98"/>
      <c r="B54" s="30" t="s">
        <v>27</v>
      </c>
      <c r="C54" s="63"/>
      <c r="D54" s="56"/>
      <c r="E54" s="56"/>
      <c r="F54" s="56"/>
      <c r="G54" s="57"/>
    </row>
    <row r="55" spans="1:7" ht="24.6" customHeight="1" x14ac:dyDescent="0.2">
      <c r="A55" s="98"/>
      <c r="B55" s="30" t="s">
        <v>28</v>
      </c>
      <c r="C55" s="63"/>
      <c r="D55" s="56"/>
      <c r="E55" s="56"/>
      <c r="F55" s="56"/>
      <c r="G55" s="57"/>
    </row>
    <row r="56" spans="1:7" ht="24.6" customHeight="1" x14ac:dyDescent="0.2">
      <c r="A56" s="98"/>
      <c r="B56" s="30" t="s">
        <v>30</v>
      </c>
      <c r="C56" s="63"/>
      <c r="D56" s="56"/>
      <c r="E56" s="56"/>
      <c r="F56" s="56"/>
      <c r="G56" s="57"/>
    </row>
    <row r="57" spans="1:7" ht="24.6" customHeight="1" x14ac:dyDescent="0.2">
      <c r="A57" s="98"/>
      <c r="B57" s="30" t="s">
        <v>29</v>
      </c>
      <c r="C57" s="63"/>
      <c r="D57" s="56"/>
      <c r="E57" s="56"/>
      <c r="F57" s="56"/>
      <c r="G57" s="57"/>
    </row>
    <row r="58" spans="1:7" ht="4.9000000000000004" customHeight="1" x14ac:dyDescent="0.2">
      <c r="A58" s="70"/>
      <c r="B58" s="61"/>
      <c r="C58" s="67"/>
      <c r="D58" s="67"/>
      <c r="E58" s="68"/>
      <c r="F58" s="66"/>
      <c r="G58" s="66"/>
    </row>
    <row r="59" spans="1:7" ht="4.9000000000000004" customHeight="1" x14ac:dyDescent="0.2">
      <c r="A59" s="26"/>
      <c r="B59" s="27"/>
      <c r="C59" s="28"/>
      <c r="D59" s="28"/>
      <c r="E59" s="29"/>
      <c r="F59" s="69"/>
      <c r="G59" s="69"/>
    </row>
    <row r="60" spans="1:7" ht="42" customHeight="1" x14ac:dyDescent="0.2"/>
    <row r="61" spans="1:7" ht="18" customHeight="1" thickBot="1" x14ac:dyDescent="0.25">
      <c r="B61" s="99" t="s">
        <v>62</v>
      </c>
      <c r="C61" s="100"/>
      <c r="D61" s="100"/>
      <c r="E61" s="100"/>
      <c r="F61" s="101"/>
      <c r="G61" s="102"/>
    </row>
    <row r="62" spans="1:7" ht="31.15" customHeight="1" thickBot="1" x14ac:dyDescent="0.25">
      <c r="B62" s="73" t="s">
        <v>56</v>
      </c>
      <c r="C62" s="79"/>
      <c r="D62" s="103" t="s">
        <v>61</v>
      </c>
      <c r="E62" s="104"/>
      <c r="F62" s="74" t="s">
        <v>57</v>
      </c>
      <c r="G62" s="75" t="s">
        <v>24</v>
      </c>
    </row>
    <row r="63" spans="1:7" ht="24.95" customHeight="1" x14ac:dyDescent="0.2">
      <c r="A63" s="87" t="s">
        <v>60</v>
      </c>
      <c r="B63" s="41"/>
      <c r="C63" s="42" t="s">
        <v>11</v>
      </c>
      <c r="D63" s="42" t="s">
        <v>12</v>
      </c>
      <c r="E63" s="42" t="s">
        <v>13</v>
      </c>
      <c r="F63" s="42" t="s">
        <v>14</v>
      </c>
      <c r="G63" s="43" t="s">
        <v>15</v>
      </c>
    </row>
    <row r="64" spans="1:7" ht="24.95" customHeight="1" x14ac:dyDescent="0.2">
      <c r="A64" s="88"/>
      <c r="B64" s="30" t="s">
        <v>25</v>
      </c>
      <c r="C64" s="63"/>
      <c r="D64" s="56"/>
      <c r="E64" s="56"/>
      <c r="F64" s="56"/>
      <c r="G64" s="57"/>
    </row>
    <row r="65" spans="1:7" ht="24.95" customHeight="1" x14ac:dyDescent="0.2">
      <c r="A65" s="88"/>
      <c r="B65" s="30" t="s">
        <v>26</v>
      </c>
      <c r="C65" s="63"/>
      <c r="D65" s="56"/>
      <c r="E65" s="56"/>
      <c r="F65" s="56"/>
      <c r="G65" s="57"/>
    </row>
    <row r="66" spans="1:7" ht="24.95" customHeight="1" x14ac:dyDescent="0.2">
      <c r="A66" s="88"/>
      <c r="B66" s="30" t="s">
        <v>27</v>
      </c>
      <c r="C66" s="63"/>
      <c r="D66" s="56"/>
      <c r="E66" s="56"/>
      <c r="F66" s="56"/>
      <c r="G66" s="57"/>
    </row>
    <row r="67" spans="1:7" ht="24.95" customHeight="1" x14ac:dyDescent="0.2">
      <c r="A67" s="88"/>
      <c r="B67" s="30" t="s">
        <v>28</v>
      </c>
      <c r="C67" s="63"/>
      <c r="D67" s="56"/>
      <c r="E67" s="56"/>
      <c r="F67" s="56"/>
      <c r="G67" s="57"/>
    </row>
    <row r="68" spans="1:7" ht="24.95" customHeight="1" x14ac:dyDescent="0.2">
      <c r="A68" s="88"/>
      <c r="B68" s="30" t="s">
        <v>30</v>
      </c>
      <c r="C68" s="63"/>
      <c r="D68" s="56"/>
      <c r="E68" s="56"/>
      <c r="F68" s="56"/>
      <c r="G68" s="57"/>
    </row>
    <row r="69" spans="1:7" ht="24.95" customHeight="1" x14ac:dyDescent="0.2">
      <c r="A69" s="88"/>
      <c r="B69" s="30" t="s">
        <v>29</v>
      </c>
      <c r="C69" s="63"/>
      <c r="D69" s="56"/>
      <c r="E69" s="56"/>
      <c r="F69" s="56"/>
      <c r="G69" s="57"/>
    </row>
    <row r="70" spans="1:7" ht="4.9000000000000004" customHeight="1" x14ac:dyDescent="0.2">
      <c r="A70" s="70"/>
      <c r="B70" s="61"/>
      <c r="C70" s="67"/>
      <c r="D70" s="67"/>
      <c r="E70" s="68"/>
      <c r="F70" s="66"/>
      <c r="G70" s="66"/>
    </row>
    <row r="71" spans="1:7" ht="4.9000000000000004" customHeight="1" x14ac:dyDescent="0.2">
      <c r="A71" s="26"/>
      <c r="B71" s="27"/>
      <c r="C71" s="28"/>
      <c r="D71" s="28"/>
      <c r="E71" s="29"/>
      <c r="F71" s="69"/>
      <c r="G71" s="69"/>
    </row>
    <row r="72" spans="1:7" ht="24.95" customHeight="1" x14ac:dyDescent="0.2"/>
  </sheetData>
  <sheetProtection sheet="1" objects="1" scenarios="1"/>
  <mergeCells count="32">
    <mergeCell ref="B49:G49"/>
    <mergeCell ref="A1:E1"/>
    <mergeCell ref="B3:E3"/>
    <mergeCell ref="A29:D29"/>
    <mergeCell ref="A25:B25"/>
    <mergeCell ref="A24:E24"/>
    <mergeCell ref="A12:B12"/>
    <mergeCell ref="A22:B22"/>
    <mergeCell ref="C4:E4"/>
    <mergeCell ref="A5:E5"/>
    <mergeCell ref="A14:B14"/>
    <mergeCell ref="C14:D14"/>
    <mergeCell ref="C22:D22"/>
    <mergeCell ref="A2:E2"/>
    <mergeCell ref="A7:E7"/>
    <mergeCell ref="A8:E8"/>
    <mergeCell ref="B32:E32"/>
    <mergeCell ref="B31:E31"/>
    <mergeCell ref="B35:E35"/>
    <mergeCell ref="A9:D9"/>
    <mergeCell ref="A63:A69"/>
    <mergeCell ref="B33:C33"/>
    <mergeCell ref="B34:C34"/>
    <mergeCell ref="D33:E33"/>
    <mergeCell ref="D34:E34"/>
    <mergeCell ref="A39:A45"/>
    <mergeCell ref="A51:A57"/>
    <mergeCell ref="B61:G61"/>
    <mergeCell ref="D50:E50"/>
    <mergeCell ref="D62:E62"/>
    <mergeCell ref="B37:G37"/>
    <mergeCell ref="D38:E38"/>
  </mergeCells>
  <phoneticPr fontId="18" type="noConversion"/>
  <dataValidations count="1">
    <dataValidation type="list" allowBlank="1" showInputMessage="1" showErrorMessage="1" sqref="G62" xr:uid="{59A2AC69-06AD-49E1-8FD3-B14CB923AEE2}">
      <formula1>"Enfantine,Primaire"</formula1>
    </dataValidation>
  </dataValidations>
  <printOptions horizontalCentered="1" verticalCentered="1"/>
  <pageMargins left="0.39370078740157483" right="0.39370078740157483" top="0.39370078740157483" bottom="0.39370078740157483" header="0.27559055118110237" footer="0.27559055118110237"/>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2</xdr:col>
                    <xdr:colOff>666750</xdr:colOff>
                    <xdr:row>39</xdr:row>
                    <xdr:rowOff>57150</xdr:rowOff>
                  </from>
                  <to>
                    <xdr:col>2</xdr:col>
                    <xdr:colOff>1085850</xdr:colOff>
                    <xdr:row>39</xdr:row>
                    <xdr:rowOff>266700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xdr:col>
                    <xdr:colOff>666750</xdr:colOff>
                    <xdr:row>40</xdr:row>
                    <xdr:rowOff>47625</xdr:rowOff>
                  </from>
                  <to>
                    <xdr:col>2</xdr:col>
                    <xdr:colOff>971550</xdr:colOff>
                    <xdr:row>40</xdr:row>
                    <xdr:rowOff>266700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xdr:col>
                    <xdr:colOff>666750</xdr:colOff>
                    <xdr:row>41</xdr:row>
                    <xdr:rowOff>47625</xdr:rowOff>
                  </from>
                  <to>
                    <xdr:col>2</xdr:col>
                    <xdr:colOff>971550</xdr:colOff>
                    <xdr:row>41</xdr:row>
                    <xdr:rowOff>266700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xdr:col>
                    <xdr:colOff>666750</xdr:colOff>
                    <xdr:row>42</xdr:row>
                    <xdr:rowOff>47625</xdr:rowOff>
                  </from>
                  <to>
                    <xdr:col>2</xdr:col>
                    <xdr:colOff>971550</xdr:colOff>
                    <xdr:row>42</xdr:row>
                    <xdr:rowOff>266700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xdr:col>
                    <xdr:colOff>666750</xdr:colOff>
                    <xdr:row>43</xdr:row>
                    <xdr:rowOff>47625</xdr:rowOff>
                  </from>
                  <to>
                    <xdr:col>2</xdr:col>
                    <xdr:colOff>971550</xdr:colOff>
                    <xdr:row>43</xdr:row>
                    <xdr:rowOff>266700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xdr:col>
                    <xdr:colOff>666750</xdr:colOff>
                    <xdr:row>44</xdr:row>
                    <xdr:rowOff>47625</xdr:rowOff>
                  </from>
                  <to>
                    <xdr:col>2</xdr:col>
                    <xdr:colOff>971550</xdr:colOff>
                    <xdr:row>44</xdr:row>
                    <xdr:rowOff>266700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3</xdr:col>
                    <xdr:colOff>666750</xdr:colOff>
                    <xdr:row>39</xdr:row>
                    <xdr:rowOff>47625</xdr:rowOff>
                  </from>
                  <to>
                    <xdr:col>3</xdr:col>
                    <xdr:colOff>962025</xdr:colOff>
                    <xdr:row>39</xdr:row>
                    <xdr:rowOff>266700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3</xdr:col>
                    <xdr:colOff>666750</xdr:colOff>
                    <xdr:row>40</xdr:row>
                    <xdr:rowOff>47625</xdr:rowOff>
                  </from>
                  <to>
                    <xdr:col>3</xdr:col>
                    <xdr:colOff>962025</xdr:colOff>
                    <xdr:row>40</xdr:row>
                    <xdr:rowOff>266700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3</xdr:col>
                    <xdr:colOff>666750</xdr:colOff>
                    <xdr:row>41</xdr:row>
                    <xdr:rowOff>47625</xdr:rowOff>
                  </from>
                  <to>
                    <xdr:col>3</xdr:col>
                    <xdr:colOff>962025</xdr:colOff>
                    <xdr:row>41</xdr:row>
                    <xdr:rowOff>266700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3</xdr:col>
                    <xdr:colOff>666750</xdr:colOff>
                    <xdr:row>42</xdr:row>
                    <xdr:rowOff>47625</xdr:rowOff>
                  </from>
                  <to>
                    <xdr:col>3</xdr:col>
                    <xdr:colOff>962025</xdr:colOff>
                    <xdr:row>42</xdr:row>
                    <xdr:rowOff>266700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3</xdr:col>
                    <xdr:colOff>666750</xdr:colOff>
                    <xdr:row>43</xdr:row>
                    <xdr:rowOff>47625</xdr:rowOff>
                  </from>
                  <to>
                    <xdr:col>3</xdr:col>
                    <xdr:colOff>962025</xdr:colOff>
                    <xdr:row>43</xdr:row>
                    <xdr:rowOff>266700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3</xdr:col>
                    <xdr:colOff>666750</xdr:colOff>
                    <xdr:row>44</xdr:row>
                    <xdr:rowOff>47625</xdr:rowOff>
                  </from>
                  <to>
                    <xdr:col>3</xdr:col>
                    <xdr:colOff>962025</xdr:colOff>
                    <xdr:row>44</xdr:row>
                    <xdr:rowOff>266700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4</xdr:col>
                    <xdr:colOff>666750</xdr:colOff>
                    <xdr:row>39</xdr:row>
                    <xdr:rowOff>47625</xdr:rowOff>
                  </from>
                  <to>
                    <xdr:col>4</xdr:col>
                    <xdr:colOff>962025</xdr:colOff>
                    <xdr:row>39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4</xdr:col>
                    <xdr:colOff>666750</xdr:colOff>
                    <xdr:row>40</xdr:row>
                    <xdr:rowOff>47625</xdr:rowOff>
                  </from>
                  <to>
                    <xdr:col>4</xdr:col>
                    <xdr:colOff>962025</xdr:colOff>
                    <xdr:row>40</xdr:row>
                    <xdr:rowOff>266700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4</xdr:col>
                    <xdr:colOff>666750</xdr:colOff>
                    <xdr:row>41</xdr:row>
                    <xdr:rowOff>47625</xdr:rowOff>
                  </from>
                  <to>
                    <xdr:col>4</xdr:col>
                    <xdr:colOff>971550</xdr:colOff>
                    <xdr:row>41</xdr:row>
                    <xdr:rowOff>266700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4</xdr:col>
                    <xdr:colOff>666750</xdr:colOff>
                    <xdr:row>42</xdr:row>
                    <xdr:rowOff>47625</xdr:rowOff>
                  </from>
                  <to>
                    <xdr:col>4</xdr:col>
                    <xdr:colOff>962025</xdr:colOff>
                    <xdr:row>42</xdr:row>
                    <xdr:rowOff>266700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4</xdr:col>
                    <xdr:colOff>666750</xdr:colOff>
                    <xdr:row>43</xdr:row>
                    <xdr:rowOff>47625</xdr:rowOff>
                  </from>
                  <to>
                    <xdr:col>4</xdr:col>
                    <xdr:colOff>962025</xdr:colOff>
                    <xdr:row>43</xdr:row>
                    <xdr:rowOff>266700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4</xdr:col>
                    <xdr:colOff>666750</xdr:colOff>
                    <xdr:row>44</xdr:row>
                    <xdr:rowOff>47625</xdr:rowOff>
                  </from>
                  <to>
                    <xdr:col>4</xdr:col>
                    <xdr:colOff>962025</xdr:colOff>
                    <xdr:row>44</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5</xdr:col>
                    <xdr:colOff>666750</xdr:colOff>
                    <xdr:row>39</xdr:row>
                    <xdr:rowOff>47625</xdr:rowOff>
                  </from>
                  <to>
                    <xdr:col>5</xdr:col>
                    <xdr:colOff>962025</xdr:colOff>
                    <xdr:row>39</xdr:row>
                    <xdr:rowOff>266700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5</xdr:col>
                    <xdr:colOff>666750</xdr:colOff>
                    <xdr:row>40</xdr:row>
                    <xdr:rowOff>47625</xdr:rowOff>
                  </from>
                  <to>
                    <xdr:col>5</xdr:col>
                    <xdr:colOff>962025</xdr:colOff>
                    <xdr:row>40</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5</xdr:col>
                    <xdr:colOff>666750</xdr:colOff>
                    <xdr:row>41</xdr:row>
                    <xdr:rowOff>47625</xdr:rowOff>
                  </from>
                  <to>
                    <xdr:col>5</xdr:col>
                    <xdr:colOff>962025</xdr:colOff>
                    <xdr:row>41</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5</xdr:col>
                    <xdr:colOff>666750</xdr:colOff>
                    <xdr:row>42</xdr:row>
                    <xdr:rowOff>47625</xdr:rowOff>
                  </from>
                  <to>
                    <xdr:col>5</xdr:col>
                    <xdr:colOff>962025</xdr:colOff>
                    <xdr:row>42</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5</xdr:col>
                    <xdr:colOff>666750</xdr:colOff>
                    <xdr:row>43</xdr:row>
                    <xdr:rowOff>47625</xdr:rowOff>
                  </from>
                  <to>
                    <xdr:col>5</xdr:col>
                    <xdr:colOff>962025</xdr:colOff>
                    <xdr:row>43</xdr:row>
                    <xdr:rowOff>266700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5</xdr:col>
                    <xdr:colOff>666750</xdr:colOff>
                    <xdr:row>44</xdr:row>
                    <xdr:rowOff>47625</xdr:rowOff>
                  </from>
                  <to>
                    <xdr:col>5</xdr:col>
                    <xdr:colOff>962025</xdr:colOff>
                    <xdr:row>44</xdr:row>
                    <xdr:rowOff>266700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6</xdr:col>
                    <xdr:colOff>666750</xdr:colOff>
                    <xdr:row>39</xdr:row>
                    <xdr:rowOff>47625</xdr:rowOff>
                  </from>
                  <to>
                    <xdr:col>6</xdr:col>
                    <xdr:colOff>962025</xdr:colOff>
                    <xdr:row>39</xdr:row>
                    <xdr:rowOff>266700</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6</xdr:col>
                    <xdr:colOff>666750</xdr:colOff>
                    <xdr:row>40</xdr:row>
                    <xdr:rowOff>47625</xdr:rowOff>
                  </from>
                  <to>
                    <xdr:col>6</xdr:col>
                    <xdr:colOff>962025</xdr:colOff>
                    <xdr:row>40</xdr:row>
                    <xdr:rowOff>266700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6</xdr:col>
                    <xdr:colOff>666750</xdr:colOff>
                    <xdr:row>41</xdr:row>
                    <xdr:rowOff>47625</xdr:rowOff>
                  </from>
                  <to>
                    <xdr:col>6</xdr:col>
                    <xdr:colOff>962025</xdr:colOff>
                    <xdr:row>41</xdr:row>
                    <xdr:rowOff>266700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6</xdr:col>
                    <xdr:colOff>666750</xdr:colOff>
                    <xdr:row>42</xdr:row>
                    <xdr:rowOff>47625</xdr:rowOff>
                  </from>
                  <to>
                    <xdr:col>6</xdr:col>
                    <xdr:colOff>962025</xdr:colOff>
                    <xdr:row>42</xdr:row>
                    <xdr:rowOff>266700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6</xdr:col>
                    <xdr:colOff>666750</xdr:colOff>
                    <xdr:row>43</xdr:row>
                    <xdr:rowOff>47625</xdr:rowOff>
                  </from>
                  <to>
                    <xdr:col>6</xdr:col>
                    <xdr:colOff>962025</xdr:colOff>
                    <xdr:row>43</xdr:row>
                    <xdr:rowOff>266700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6</xdr:col>
                    <xdr:colOff>666750</xdr:colOff>
                    <xdr:row>44</xdr:row>
                    <xdr:rowOff>47625</xdr:rowOff>
                  </from>
                  <to>
                    <xdr:col>6</xdr:col>
                    <xdr:colOff>962025</xdr:colOff>
                    <xdr:row>44</xdr:row>
                    <xdr:rowOff>266700</xdr:rowOff>
                  </to>
                </anchor>
              </controlPr>
            </control>
          </mc:Choice>
        </mc:AlternateContent>
        <mc:AlternateContent xmlns:mc="http://schemas.openxmlformats.org/markup-compatibility/2006">
          <mc:Choice Requires="x14">
            <control shapeId="1093" r:id="rId34" name="Check Box 69">
              <controlPr defaultSize="0" autoFill="0" autoLine="0" autoPict="0">
                <anchor moveWithCells="1">
                  <from>
                    <xdr:col>2</xdr:col>
                    <xdr:colOff>666750</xdr:colOff>
                    <xdr:row>63</xdr:row>
                    <xdr:rowOff>57150</xdr:rowOff>
                  </from>
                  <to>
                    <xdr:col>2</xdr:col>
                    <xdr:colOff>1085850</xdr:colOff>
                    <xdr:row>63</xdr:row>
                    <xdr:rowOff>266700</xdr:rowOff>
                  </to>
                </anchor>
              </controlPr>
            </control>
          </mc:Choice>
        </mc:AlternateContent>
        <mc:AlternateContent xmlns:mc="http://schemas.openxmlformats.org/markup-compatibility/2006">
          <mc:Choice Requires="x14">
            <control shapeId="1094" r:id="rId35" name="Check Box 70">
              <controlPr defaultSize="0" autoFill="0" autoLine="0" autoPict="0">
                <anchor moveWithCells="1">
                  <from>
                    <xdr:col>2</xdr:col>
                    <xdr:colOff>666750</xdr:colOff>
                    <xdr:row>64</xdr:row>
                    <xdr:rowOff>47625</xdr:rowOff>
                  </from>
                  <to>
                    <xdr:col>2</xdr:col>
                    <xdr:colOff>971550</xdr:colOff>
                    <xdr:row>64</xdr:row>
                    <xdr:rowOff>266700</xdr:rowOff>
                  </to>
                </anchor>
              </controlPr>
            </control>
          </mc:Choice>
        </mc:AlternateContent>
        <mc:AlternateContent xmlns:mc="http://schemas.openxmlformats.org/markup-compatibility/2006">
          <mc:Choice Requires="x14">
            <control shapeId="1095" r:id="rId36" name="Check Box 71">
              <controlPr defaultSize="0" autoFill="0" autoLine="0" autoPict="0">
                <anchor moveWithCells="1">
                  <from>
                    <xdr:col>2</xdr:col>
                    <xdr:colOff>666750</xdr:colOff>
                    <xdr:row>65</xdr:row>
                    <xdr:rowOff>47625</xdr:rowOff>
                  </from>
                  <to>
                    <xdr:col>2</xdr:col>
                    <xdr:colOff>971550</xdr:colOff>
                    <xdr:row>65</xdr:row>
                    <xdr:rowOff>266700</xdr:rowOff>
                  </to>
                </anchor>
              </controlPr>
            </control>
          </mc:Choice>
        </mc:AlternateContent>
        <mc:AlternateContent xmlns:mc="http://schemas.openxmlformats.org/markup-compatibility/2006">
          <mc:Choice Requires="x14">
            <control shapeId="1096" r:id="rId37" name="Check Box 72">
              <controlPr defaultSize="0" autoFill="0" autoLine="0" autoPict="0">
                <anchor moveWithCells="1">
                  <from>
                    <xdr:col>2</xdr:col>
                    <xdr:colOff>666750</xdr:colOff>
                    <xdr:row>66</xdr:row>
                    <xdr:rowOff>47625</xdr:rowOff>
                  </from>
                  <to>
                    <xdr:col>2</xdr:col>
                    <xdr:colOff>971550</xdr:colOff>
                    <xdr:row>66</xdr:row>
                    <xdr:rowOff>266700</xdr:rowOff>
                  </to>
                </anchor>
              </controlPr>
            </control>
          </mc:Choice>
        </mc:AlternateContent>
        <mc:AlternateContent xmlns:mc="http://schemas.openxmlformats.org/markup-compatibility/2006">
          <mc:Choice Requires="x14">
            <control shapeId="1097" r:id="rId38" name="Check Box 73">
              <controlPr defaultSize="0" autoFill="0" autoLine="0" autoPict="0">
                <anchor moveWithCells="1">
                  <from>
                    <xdr:col>2</xdr:col>
                    <xdr:colOff>666750</xdr:colOff>
                    <xdr:row>67</xdr:row>
                    <xdr:rowOff>47625</xdr:rowOff>
                  </from>
                  <to>
                    <xdr:col>2</xdr:col>
                    <xdr:colOff>971550</xdr:colOff>
                    <xdr:row>67</xdr:row>
                    <xdr:rowOff>266700</xdr:rowOff>
                  </to>
                </anchor>
              </controlPr>
            </control>
          </mc:Choice>
        </mc:AlternateContent>
        <mc:AlternateContent xmlns:mc="http://schemas.openxmlformats.org/markup-compatibility/2006">
          <mc:Choice Requires="x14">
            <control shapeId="1098" r:id="rId39" name="Check Box 74">
              <controlPr defaultSize="0" autoFill="0" autoLine="0" autoPict="0">
                <anchor moveWithCells="1">
                  <from>
                    <xdr:col>2</xdr:col>
                    <xdr:colOff>666750</xdr:colOff>
                    <xdr:row>68</xdr:row>
                    <xdr:rowOff>47625</xdr:rowOff>
                  </from>
                  <to>
                    <xdr:col>2</xdr:col>
                    <xdr:colOff>971550</xdr:colOff>
                    <xdr:row>68</xdr:row>
                    <xdr:rowOff>266700</xdr:rowOff>
                  </to>
                </anchor>
              </controlPr>
            </control>
          </mc:Choice>
        </mc:AlternateContent>
        <mc:AlternateContent xmlns:mc="http://schemas.openxmlformats.org/markup-compatibility/2006">
          <mc:Choice Requires="x14">
            <control shapeId="1099" r:id="rId40" name="Check Box 75">
              <controlPr defaultSize="0" autoFill="0" autoLine="0" autoPict="0">
                <anchor moveWithCells="1">
                  <from>
                    <xdr:col>3</xdr:col>
                    <xdr:colOff>666750</xdr:colOff>
                    <xdr:row>63</xdr:row>
                    <xdr:rowOff>47625</xdr:rowOff>
                  </from>
                  <to>
                    <xdr:col>3</xdr:col>
                    <xdr:colOff>971550</xdr:colOff>
                    <xdr:row>63</xdr:row>
                    <xdr:rowOff>266700</xdr:rowOff>
                  </to>
                </anchor>
              </controlPr>
            </control>
          </mc:Choice>
        </mc:AlternateContent>
        <mc:AlternateContent xmlns:mc="http://schemas.openxmlformats.org/markup-compatibility/2006">
          <mc:Choice Requires="x14">
            <control shapeId="1100" r:id="rId41" name="Check Box 76">
              <controlPr defaultSize="0" autoFill="0" autoLine="0" autoPict="0">
                <anchor moveWithCells="1">
                  <from>
                    <xdr:col>3</xdr:col>
                    <xdr:colOff>666750</xdr:colOff>
                    <xdr:row>64</xdr:row>
                    <xdr:rowOff>47625</xdr:rowOff>
                  </from>
                  <to>
                    <xdr:col>3</xdr:col>
                    <xdr:colOff>971550</xdr:colOff>
                    <xdr:row>64</xdr:row>
                    <xdr:rowOff>266700</xdr:rowOff>
                  </to>
                </anchor>
              </controlPr>
            </control>
          </mc:Choice>
        </mc:AlternateContent>
        <mc:AlternateContent xmlns:mc="http://schemas.openxmlformats.org/markup-compatibility/2006">
          <mc:Choice Requires="x14">
            <control shapeId="1101" r:id="rId42" name="Check Box 77">
              <controlPr defaultSize="0" autoFill="0" autoLine="0" autoPict="0">
                <anchor moveWithCells="1">
                  <from>
                    <xdr:col>3</xdr:col>
                    <xdr:colOff>666750</xdr:colOff>
                    <xdr:row>65</xdr:row>
                    <xdr:rowOff>47625</xdr:rowOff>
                  </from>
                  <to>
                    <xdr:col>3</xdr:col>
                    <xdr:colOff>971550</xdr:colOff>
                    <xdr:row>65</xdr:row>
                    <xdr:rowOff>266700</xdr:rowOff>
                  </to>
                </anchor>
              </controlPr>
            </control>
          </mc:Choice>
        </mc:AlternateContent>
        <mc:AlternateContent xmlns:mc="http://schemas.openxmlformats.org/markup-compatibility/2006">
          <mc:Choice Requires="x14">
            <control shapeId="1102" r:id="rId43" name="Check Box 78">
              <controlPr defaultSize="0" autoFill="0" autoLine="0" autoPict="0">
                <anchor moveWithCells="1">
                  <from>
                    <xdr:col>3</xdr:col>
                    <xdr:colOff>666750</xdr:colOff>
                    <xdr:row>66</xdr:row>
                    <xdr:rowOff>47625</xdr:rowOff>
                  </from>
                  <to>
                    <xdr:col>3</xdr:col>
                    <xdr:colOff>971550</xdr:colOff>
                    <xdr:row>66</xdr:row>
                    <xdr:rowOff>266700</xdr:rowOff>
                  </to>
                </anchor>
              </controlPr>
            </control>
          </mc:Choice>
        </mc:AlternateContent>
        <mc:AlternateContent xmlns:mc="http://schemas.openxmlformats.org/markup-compatibility/2006">
          <mc:Choice Requires="x14">
            <control shapeId="1103" r:id="rId44" name="Check Box 79">
              <controlPr defaultSize="0" autoFill="0" autoLine="0" autoPict="0">
                <anchor moveWithCells="1">
                  <from>
                    <xdr:col>3</xdr:col>
                    <xdr:colOff>666750</xdr:colOff>
                    <xdr:row>67</xdr:row>
                    <xdr:rowOff>47625</xdr:rowOff>
                  </from>
                  <to>
                    <xdr:col>3</xdr:col>
                    <xdr:colOff>971550</xdr:colOff>
                    <xdr:row>67</xdr:row>
                    <xdr:rowOff>266700</xdr:rowOff>
                  </to>
                </anchor>
              </controlPr>
            </control>
          </mc:Choice>
        </mc:AlternateContent>
        <mc:AlternateContent xmlns:mc="http://schemas.openxmlformats.org/markup-compatibility/2006">
          <mc:Choice Requires="x14">
            <control shapeId="1104" r:id="rId45" name="Check Box 80">
              <controlPr defaultSize="0" autoFill="0" autoLine="0" autoPict="0">
                <anchor moveWithCells="1">
                  <from>
                    <xdr:col>3</xdr:col>
                    <xdr:colOff>666750</xdr:colOff>
                    <xdr:row>68</xdr:row>
                    <xdr:rowOff>47625</xdr:rowOff>
                  </from>
                  <to>
                    <xdr:col>3</xdr:col>
                    <xdr:colOff>971550</xdr:colOff>
                    <xdr:row>68</xdr:row>
                    <xdr:rowOff>266700</xdr:rowOff>
                  </to>
                </anchor>
              </controlPr>
            </control>
          </mc:Choice>
        </mc:AlternateContent>
        <mc:AlternateContent xmlns:mc="http://schemas.openxmlformats.org/markup-compatibility/2006">
          <mc:Choice Requires="x14">
            <control shapeId="1105" r:id="rId46" name="Check Box 81">
              <controlPr defaultSize="0" autoFill="0" autoLine="0" autoPict="0">
                <anchor moveWithCells="1">
                  <from>
                    <xdr:col>4</xdr:col>
                    <xdr:colOff>666750</xdr:colOff>
                    <xdr:row>63</xdr:row>
                    <xdr:rowOff>47625</xdr:rowOff>
                  </from>
                  <to>
                    <xdr:col>4</xdr:col>
                    <xdr:colOff>971550</xdr:colOff>
                    <xdr:row>63</xdr:row>
                    <xdr:rowOff>266700</xdr:rowOff>
                  </to>
                </anchor>
              </controlPr>
            </control>
          </mc:Choice>
        </mc:AlternateContent>
        <mc:AlternateContent xmlns:mc="http://schemas.openxmlformats.org/markup-compatibility/2006">
          <mc:Choice Requires="x14">
            <control shapeId="1106" r:id="rId47" name="Check Box 82">
              <controlPr defaultSize="0" autoFill="0" autoLine="0" autoPict="0">
                <anchor moveWithCells="1">
                  <from>
                    <xdr:col>4</xdr:col>
                    <xdr:colOff>666750</xdr:colOff>
                    <xdr:row>64</xdr:row>
                    <xdr:rowOff>47625</xdr:rowOff>
                  </from>
                  <to>
                    <xdr:col>4</xdr:col>
                    <xdr:colOff>971550</xdr:colOff>
                    <xdr:row>64</xdr:row>
                    <xdr:rowOff>266700</xdr:rowOff>
                  </to>
                </anchor>
              </controlPr>
            </control>
          </mc:Choice>
        </mc:AlternateContent>
        <mc:AlternateContent xmlns:mc="http://schemas.openxmlformats.org/markup-compatibility/2006">
          <mc:Choice Requires="x14">
            <control shapeId="1107" r:id="rId48" name="Check Box 83">
              <controlPr defaultSize="0" autoFill="0" autoLine="0" autoPict="0">
                <anchor moveWithCells="1">
                  <from>
                    <xdr:col>4</xdr:col>
                    <xdr:colOff>666750</xdr:colOff>
                    <xdr:row>65</xdr:row>
                    <xdr:rowOff>47625</xdr:rowOff>
                  </from>
                  <to>
                    <xdr:col>4</xdr:col>
                    <xdr:colOff>971550</xdr:colOff>
                    <xdr:row>65</xdr:row>
                    <xdr:rowOff>266700</xdr:rowOff>
                  </to>
                </anchor>
              </controlPr>
            </control>
          </mc:Choice>
        </mc:AlternateContent>
        <mc:AlternateContent xmlns:mc="http://schemas.openxmlformats.org/markup-compatibility/2006">
          <mc:Choice Requires="x14">
            <control shapeId="1108" r:id="rId49" name="Check Box 84">
              <controlPr defaultSize="0" autoFill="0" autoLine="0" autoPict="0">
                <anchor moveWithCells="1">
                  <from>
                    <xdr:col>4</xdr:col>
                    <xdr:colOff>666750</xdr:colOff>
                    <xdr:row>66</xdr:row>
                    <xdr:rowOff>47625</xdr:rowOff>
                  </from>
                  <to>
                    <xdr:col>4</xdr:col>
                    <xdr:colOff>971550</xdr:colOff>
                    <xdr:row>66</xdr:row>
                    <xdr:rowOff>266700</xdr:rowOff>
                  </to>
                </anchor>
              </controlPr>
            </control>
          </mc:Choice>
        </mc:AlternateContent>
        <mc:AlternateContent xmlns:mc="http://schemas.openxmlformats.org/markup-compatibility/2006">
          <mc:Choice Requires="x14">
            <control shapeId="1109" r:id="rId50" name="Check Box 85">
              <controlPr defaultSize="0" autoFill="0" autoLine="0" autoPict="0">
                <anchor moveWithCells="1">
                  <from>
                    <xdr:col>4</xdr:col>
                    <xdr:colOff>666750</xdr:colOff>
                    <xdr:row>67</xdr:row>
                    <xdr:rowOff>47625</xdr:rowOff>
                  </from>
                  <to>
                    <xdr:col>4</xdr:col>
                    <xdr:colOff>971550</xdr:colOff>
                    <xdr:row>67</xdr:row>
                    <xdr:rowOff>266700</xdr:rowOff>
                  </to>
                </anchor>
              </controlPr>
            </control>
          </mc:Choice>
        </mc:AlternateContent>
        <mc:AlternateContent xmlns:mc="http://schemas.openxmlformats.org/markup-compatibility/2006">
          <mc:Choice Requires="x14">
            <control shapeId="1110" r:id="rId51" name="Check Box 86">
              <controlPr defaultSize="0" autoFill="0" autoLine="0" autoPict="0">
                <anchor moveWithCells="1">
                  <from>
                    <xdr:col>4</xdr:col>
                    <xdr:colOff>666750</xdr:colOff>
                    <xdr:row>68</xdr:row>
                    <xdr:rowOff>47625</xdr:rowOff>
                  </from>
                  <to>
                    <xdr:col>4</xdr:col>
                    <xdr:colOff>971550</xdr:colOff>
                    <xdr:row>68</xdr:row>
                    <xdr:rowOff>266700</xdr:rowOff>
                  </to>
                </anchor>
              </controlPr>
            </control>
          </mc:Choice>
        </mc:AlternateContent>
        <mc:AlternateContent xmlns:mc="http://schemas.openxmlformats.org/markup-compatibility/2006">
          <mc:Choice Requires="x14">
            <control shapeId="1111" r:id="rId52" name="Check Box 87">
              <controlPr defaultSize="0" autoFill="0" autoLine="0" autoPict="0">
                <anchor moveWithCells="1">
                  <from>
                    <xdr:col>5</xdr:col>
                    <xdr:colOff>666750</xdr:colOff>
                    <xdr:row>63</xdr:row>
                    <xdr:rowOff>47625</xdr:rowOff>
                  </from>
                  <to>
                    <xdr:col>5</xdr:col>
                    <xdr:colOff>971550</xdr:colOff>
                    <xdr:row>63</xdr:row>
                    <xdr:rowOff>266700</xdr:rowOff>
                  </to>
                </anchor>
              </controlPr>
            </control>
          </mc:Choice>
        </mc:AlternateContent>
        <mc:AlternateContent xmlns:mc="http://schemas.openxmlformats.org/markup-compatibility/2006">
          <mc:Choice Requires="x14">
            <control shapeId="1112" r:id="rId53" name="Check Box 88">
              <controlPr defaultSize="0" autoFill="0" autoLine="0" autoPict="0">
                <anchor moveWithCells="1">
                  <from>
                    <xdr:col>5</xdr:col>
                    <xdr:colOff>666750</xdr:colOff>
                    <xdr:row>64</xdr:row>
                    <xdr:rowOff>47625</xdr:rowOff>
                  </from>
                  <to>
                    <xdr:col>5</xdr:col>
                    <xdr:colOff>971550</xdr:colOff>
                    <xdr:row>64</xdr:row>
                    <xdr:rowOff>266700</xdr:rowOff>
                  </to>
                </anchor>
              </controlPr>
            </control>
          </mc:Choice>
        </mc:AlternateContent>
        <mc:AlternateContent xmlns:mc="http://schemas.openxmlformats.org/markup-compatibility/2006">
          <mc:Choice Requires="x14">
            <control shapeId="1113" r:id="rId54" name="Check Box 89">
              <controlPr defaultSize="0" autoFill="0" autoLine="0" autoPict="0">
                <anchor moveWithCells="1">
                  <from>
                    <xdr:col>5</xdr:col>
                    <xdr:colOff>666750</xdr:colOff>
                    <xdr:row>65</xdr:row>
                    <xdr:rowOff>47625</xdr:rowOff>
                  </from>
                  <to>
                    <xdr:col>5</xdr:col>
                    <xdr:colOff>971550</xdr:colOff>
                    <xdr:row>65</xdr:row>
                    <xdr:rowOff>266700</xdr:rowOff>
                  </to>
                </anchor>
              </controlPr>
            </control>
          </mc:Choice>
        </mc:AlternateContent>
        <mc:AlternateContent xmlns:mc="http://schemas.openxmlformats.org/markup-compatibility/2006">
          <mc:Choice Requires="x14">
            <control shapeId="1114" r:id="rId55" name="Check Box 90">
              <controlPr defaultSize="0" autoFill="0" autoLine="0" autoPict="0">
                <anchor moveWithCells="1">
                  <from>
                    <xdr:col>5</xdr:col>
                    <xdr:colOff>666750</xdr:colOff>
                    <xdr:row>66</xdr:row>
                    <xdr:rowOff>47625</xdr:rowOff>
                  </from>
                  <to>
                    <xdr:col>5</xdr:col>
                    <xdr:colOff>971550</xdr:colOff>
                    <xdr:row>66</xdr:row>
                    <xdr:rowOff>266700</xdr:rowOff>
                  </to>
                </anchor>
              </controlPr>
            </control>
          </mc:Choice>
        </mc:AlternateContent>
        <mc:AlternateContent xmlns:mc="http://schemas.openxmlformats.org/markup-compatibility/2006">
          <mc:Choice Requires="x14">
            <control shapeId="1115" r:id="rId56" name="Check Box 91">
              <controlPr defaultSize="0" autoFill="0" autoLine="0" autoPict="0">
                <anchor moveWithCells="1">
                  <from>
                    <xdr:col>5</xdr:col>
                    <xdr:colOff>666750</xdr:colOff>
                    <xdr:row>67</xdr:row>
                    <xdr:rowOff>47625</xdr:rowOff>
                  </from>
                  <to>
                    <xdr:col>5</xdr:col>
                    <xdr:colOff>971550</xdr:colOff>
                    <xdr:row>67</xdr:row>
                    <xdr:rowOff>266700</xdr:rowOff>
                  </to>
                </anchor>
              </controlPr>
            </control>
          </mc:Choice>
        </mc:AlternateContent>
        <mc:AlternateContent xmlns:mc="http://schemas.openxmlformats.org/markup-compatibility/2006">
          <mc:Choice Requires="x14">
            <control shapeId="1116" r:id="rId57" name="Check Box 92">
              <controlPr defaultSize="0" autoFill="0" autoLine="0" autoPict="0">
                <anchor moveWithCells="1">
                  <from>
                    <xdr:col>5</xdr:col>
                    <xdr:colOff>666750</xdr:colOff>
                    <xdr:row>68</xdr:row>
                    <xdr:rowOff>47625</xdr:rowOff>
                  </from>
                  <to>
                    <xdr:col>5</xdr:col>
                    <xdr:colOff>971550</xdr:colOff>
                    <xdr:row>68</xdr:row>
                    <xdr:rowOff>266700</xdr:rowOff>
                  </to>
                </anchor>
              </controlPr>
            </control>
          </mc:Choice>
        </mc:AlternateContent>
        <mc:AlternateContent xmlns:mc="http://schemas.openxmlformats.org/markup-compatibility/2006">
          <mc:Choice Requires="x14">
            <control shapeId="1117" r:id="rId58" name="Check Box 93">
              <controlPr defaultSize="0" autoFill="0" autoLine="0" autoPict="0">
                <anchor moveWithCells="1">
                  <from>
                    <xdr:col>6</xdr:col>
                    <xdr:colOff>666750</xdr:colOff>
                    <xdr:row>63</xdr:row>
                    <xdr:rowOff>47625</xdr:rowOff>
                  </from>
                  <to>
                    <xdr:col>6</xdr:col>
                    <xdr:colOff>971550</xdr:colOff>
                    <xdr:row>63</xdr:row>
                    <xdr:rowOff>266700</xdr:rowOff>
                  </to>
                </anchor>
              </controlPr>
            </control>
          </mc:Choice>
        </mc:AlternateContent>
        <mc:AlternateContent xmlns:mc="http://schemas.openxmlformats.org/markup-compatibility/2006">
          <mc:Choice Requires="x14">
            <control shapeId="1118" r:id="rId59" name="Check Box 94">
              <controlPr defaultSize="0" autoFill="0" autoLine="0" autoPict="0">
                <anchor moveWithCells="1">
                  <from>
                    <xdr:col>6</xdr:col>
                    <xdr:colOff>666750</xdr:colOff>
                    <xdr:row>64</xdr:row>
                    <xdr:rowOff>47625</xdr:rowOff>
                  </from>
                  <to>
                    <xdr:col>6</xdr:col>
                    <xdr:colOff>971550</xdr:colOff>
                    <xdr:row>64</xdr:row>
                    <xdr:rowOff>266700</xdr:rowOff>
                  </to>
                </anchor>
              </controlPr>
            </control>
          </mc:Choice>
        </mc:AlternateContent>
        <mc:AlternateContent xmlns:mc="http://schemas.openxmlformats.org/markup-compatibility/2006">
          <mc:Choice Requires="x14">
            <control shapeId="1119" r:id="rId60" name="Check Box 95">
              <controlPr defaultSize="0" autoFill="0" autoLine="0" autoPict="0">
                <anchor moveWithCells="1">
                  <from>
                    <xdr:col>6</xdr:col>
                    <xdr:colOff>666750</xdr:colOff>
                    <xdr:row>65</xdr:row>
                    <xdr:rowOff>47625</xdr:rowOff>
                  </from>
                  <to>
                    <xdr:col>6</xdr:col>
                    <xdr:colOff>971550</xdr:colOff>
                    <xdr:row>65</xdr:row>
                    <xdr:rowOff>266700</xdr:rowOff>
                  </to>
                </anchor>
              </controlPr>
            </control>
          </mc:Choice>
        </mc:AlternateContent>
        <mc:AlternateContent xmlns:mc="http://schemas.openxmlformats.org/markup-compatibility/2006">
          <mc:Choice Requires="x14">
            <control shapeId="1120" r:id="rId61" name="Check Box 96">
              <controlPr defaultSize="0" autoFill="0" autoLine="0" autoPict="0">
                <anchor moveWithCells="1">
                  <from>
                    <xdr:col>6</xdr:col>
                    <xdr:colOff>666750</xdr:colOff>
                    <xdr:row>66</xdr:row>
                    <xdr:rowOff>47625</xdr:rowOff>
                  </from>
                  <to>
                    <xdr:col>6</xdr:col>
                    <xdr:colOff>971550</xdr:colOff>
                    <xdr:row>66</xdr:row>
                    <xdr:rowOff>266700</xdr:rowOff>
                  </to>
                </anchor>
              </controlPr>
            </control>
          </mc:Choice>
        </mc:AlternateContent>
        <mc:AlternateContent xmlns:mc="http://schemas.openxmlformats.org/markup-compatibility/2006">
          <mc:Choice Requires="x14">
            <control shapeId="1121" r:id="rId62" name="Check Box 97">
              <controlPr defaultSize="0" autoFill="0" autoLine="0" autoPict="0">
                <anchor moveWithCells="1">
                  <from>
                    <xdr:col>6</xdr:col>
                    <xdr:colOff>666750</xdr:colOff>
                    <xdr:row>67</xdr:row>
                    <xdr:rowOff>47625</xdr:rowOff>
                  </from>
                  <to>
                    <xdr:col>6</xdr:col>
                    <xdr:colOff>971550</xdr:colOff>
                    <xdr:row>67</xdr:row>
                    <xdr:rowOff>266700</xdr:rowOff>
                  </to>
                </anchor>
              </controlPr>
            </control>
          </mc:Choice>
        </mc:AlternateContent>
        <mc:AlternateContent xmlns:mc="http://schemas.openxmlformats.org/markup-compatibility/2006">
          <mc:Choice Requires="x14">
            <control shapeId="1122" r:id="rId63" name="Check Box 98">
              <controlPr defaultSize="0" autoFill="0" autoLine="0" autoPict="0">
                <anchor moveWithCells="1">
                  <from>
                    <xdr:col>6</xdr:col>
                    <xdr:colOff>666750</xdr:colOff>
                    <xdr:row>68</xdr:row>
                    <xdr:rowOff>47625</xdr:rowOff>
                  </from>
                  <to>
                    <xdr:col>6</xdr:col>
                    <xdr:colOff>971550</xdr:colOff>
                    <xdr:row>68</xdr:row>
                    <xdr:rowOff>266700</xdr:rowOff>
                  </to>
                </anchor>
              </controlPr>
            </control>
          </mc:Choice>
        </mc:AlternateContent>
        <mc:AlternateContent xmlns:mc="http://schemas.openxmlformats.org/markup-compatibility/2006">
          <mc:Choice Requires="x14">
            <control shapeId="1157" r:id="rId64" name="Check Box 133">
              <controlPr defaultSize="0" autoFill="0" autoLine="0" autoPict="0">
                <anchor moveWithCells="1">
                  <from>
                    <xdr:col>2</xdr:col>
                    <xdr:colOff>666750</xdr:colOff>
                    <xdr:row>51</xdr:row>
                    <xdr:rowOff>57150</xdr:rowOff>
                  </from>
                  <to>
                    <xdr:col>2</xdr:col>
                    <xdr:colOff>1085850</xdr:colOff>
                    <xdr:row>51</xdr:row>
                    <xdr:rowOff>266700</xdr:rowOff>
                  </to>
                </anchor>
              </controlPr>
            </control>
          </mc:Choice>
        </mc:AlternateContent>
        <mc:AlternateContent xmlns:mc="http://schemas.openxmlformats.org/markup-compatibility/2006">
          <mc:Choice Requires="x14">
            <control shapeId="1158" r:id="rId65" name="Check Box 134">
              <controlPr defaultSize="0" autoFill="0" autoLine="0" autoPict="0">
                <anchor moveWithCells="1">
                  <from>
                    <xdr:col>2</xdr:col>
                    <xdr:colOff>666750</xdr:colOff>
                    <xdr:row>52</xdr:row>
                    <xdr:rowOff>47625</xdr:rowOff>
                  </from>
                  <to>
                    <xdr:col>2</xdr:col>
                    <xdr:colOff>971550</xdr:colOff>
                    <xdr:row>52</xdr:row>
                    <xdr:rowOff>266700</xdr:rowOff>
                  </to>
                </anchor>
              </controlPr>
            </control>
          </mc:Choice>
        </mc:AlternateContent>
        <mc:AlternateContent xmlns:mc="http://schemas.openxmlformats.org/markup-compatibility/2006">
          <mc:Choice Requires="x14">
            <control shapeId="1159" r:id="rId66" name="Check Box 135">
              <controlPr defaultSize="0" autoFill="0" autoLine="0" autoPict="0">
                <anchor moveWithCells="1">
                  <from>
                    <xdr:col>2</xdr:col>
                    <xdr:colOff>666750</xdr:colOff>
                    <xdr:row>53</xdr:row>
                    <xdr:rowOff>47625</xdr:rowOff>
                  </from>
                  <to>
                    <xdr:col>2</xdr:col>
                    <xdr:colOff>971550</xdr:colOff>
                    <xdr:row>53</xdr:row>
                    <xdr:rowOff>266700</xdr:rowOff>
                  </to>
                </anchor>
              </controlPr>
            </control>
          </mc:Choice>
        </mc:AlternateContent>
        <mc:AlternateContent xmlns:mc="http://schemas.openxmlformats.org/markup-compatibility/2006">
          <mc:Choice Requires="x14">
            <control shapeId="1160" r:id="rId67" name="Check Box 136">
              <controlPr defaultSize="0" autoFill="0" autoLine="0" autoPict="0">
                <anchor moveWithCells="1">
                  <from>
                    <xdr:col>2</xdr:col>
                    <xdr:colOff>666750</xdr:colOff>
                    <xdr:row>54</xdr:row>
                    <xdr:rowOff>47625</xdr:rowOff>
                  </from>
                  <to>
                    <xdr:col>2</xdr:col>
                    <xdr:colOff>971550</xdr:colOff>
                    <xdr:row>54</xdr:row>
                    <xdr:rowOff>266700</xdr:rowOff>
                  </to>
                </anchor>
              </controlPr>
            </control>
          </mc:Choice>
        </mc:AlternateContent>
        <mc:AlternateContent xmlns:mc="http://schemas.openxmlformats.org/markup-compatibility/2006">
          <mc:Choice Requires="x14">
            <control shapeId="1161" r:id="rId68" name="Check Box 137">
              <controlPr defaultSize="0" autoFill="0" autoLine="0" autoPict="0">
                <anchor moveWithCells="1">
                  <from>
                    <xdr:col>2</xdr:col>
                    <xdr:colOff>666750</xdr:colOff>
                    <xdr:row>55</xdr:row>
                    <xdr:rowOff>47625</xdr:rowOff>
                  </from>
                  <to>
                    <xdr:col>2</xdr:col>
                    <xdr:colOff>971550</xdr:colOff>
                    <xdr:row>55</xdr:row>
                    <xdr:rowOff>266700</xdr:rowOff>
                  </to>
                </anchor>
              </controlPr>
            </control>
          </mc:Choice>
        </mc:AlternateContent>
        <mc:AlternateContent xmlns:mc="http://schemas.openxmlformats.org/markup-compatibility/2006">
          <mc:Choice Requires="x14">
            <control shapeId="1162" r:id="rId69" name="Check Box 138">
              <controlPr defaultSize="0" autoFill="0" autoLine="0" autoPict="0">
                <anchor moveWithCells="1">
                  <from>
                    <xdr:col>2</xdr:col>
                    <xdr:colOff>666750</xdr:colOff>
                    <xdr:row>56</xdr:row>
                    <xdr:rowOff>47625</xdr:rowOff>
                  </from>
                  <to>
                    <xdr:col>2</xdr:col>
                    <xdr:colOff>971550</xdr:colOff>
                    <xdr:row>56</xdr:row>
                    <xdr:rowOff>266700</xdr:rowOff>
                  </to>
                </anchor>
              </controlPr>
            </control>
          </mc:Choice>
        </mc:AlternateContent>
        <mc:AlternateContent xmlns:mc="http://schemas.openxmlformats.org/markup-compatibility/2006">
          <mc:Choice Requires="x14">
            <control shapeId="1163" r:id="rId70" name="Check Box 139">
              <controlPr defaultSize="0" autoFill="0" autoLine="0" autoPict="0">
                <anchor moveWithCells="1">
                  <from>
                    <xdr:col>3</xdr:col>
                    <xdr:colOff>666750</xdr:colOff>
                    <xdr:row>51</xdr:row>
                    <xdr:rowOff>47625</xdr:rowOff>
                  </from>
                  <to>
                    <xdr:col>3</xdr:col>
                    <xdr:colOff>971550</xdr:colOff>
                    <xdr:row>51</xdr:row>
                    <xdr:rowOff>266700</xdr:rowOff>
                  </to>
                </anchor>
              </controlPr>
            </control>
          </mc:Choice>
        </mc:AlternateContent>
        <mc:AlternateContent xmlns:mc="http://schemas.openxmlformats.org/markup-compatibility/2006">
          <mc:Choice Requires="x14">
            <control shapeId="1164" r:id="rId71" name="Check Box 140">
              <controlPr defaultSize="0" autoFill="0" autoLine="0" autoPict="0">
                <anchor moveWithCells="1">
                  <from>
                    <xdr:col>3</xdr:col>
                    <xdr:colOff>666750</xdr:colOff>
                    <xdr:row>52</xdr:row>
                    <xdr:rowOff>47625</xdr:rowOff>
                  </from>
                  <to>
                    <xdr:col>3</xdr:col>
                    <xdr:colOff>971550</xdr:colOff>
                    <xdr:row>52</xdr:row>
                    <xdr:rowOff>266700</xdr:rowOff>
                  </to>
                </anchor>
              </controlPr>
            </control>
          </mc:Choice>
        </mc:AlternateContent>
        <mc:AlternateContent xmlns:mc="http://schemas.openxmlformats.org/markup-compatibility/2006">
          <mc:Choice Requires="x14">
            <control shapeId="1165" r:id="rId72" name="Check Box 141">
              <controlPr defaultSize="0" autoFill="0" autoLine="0" autoPict="0">
                <anchor moveWithCells="1">
                  <from>
                    <xdr:col>3</xdr:col>
                    <xdr:colOff>666750</xdr:colOff>
                    <xdr:row>53</xdr:row>
                    <xdr:rowOff>47625</xdr:rowOff>
                  </from>
                  <to>
                    <xdr:col>3</xdr:col>
                    <xdr:colOff>971550</xdr:colOff>
                    <xdr:row>53</xdr:row>
                    <xdr:rowOff>266700</xdr:rowOff>
                  </to>
                </anchor>
              </controlPr>
            </control>
          </mc:Choice>
        </mc:AlternateContent>
        <mc:AlternateContent xmlns:mc="http://schemas.openxmlformats.org/markup-compatibility/2006">
          <mc:Choice Requires="x14">
            <control shapeId="1166" r:id="rId73" name="Check Box 142">
              <controlPr defaultSize="0" autoFill="0" autoLine="0" autoPict="0">
                <anchor moveWithCells="1">
                  <from>
                    <xdr:col>3</xdr:col>
                    <xdr:colOff>666750</xdr:colOff>
                    <xdr:row>54</xdr:row>
                    <xdr:rowOff>47625</xdr:rowOff>
                  </from>
                  <to>
                    <xdr:col>3</xdr:col>
                    <xdr:colOff>971550</xdr:colOff>
                    <xdr:row>54</xdr:row>
                    <xdr:rowOff>266700</xdr:rowOff>
                  </to>
                </anchor>
              </controlPr>
            </control>
          </mc:Choice>
        </mc:AlternateContent>
        <mc:AlternateContent xmlns:mc="http://schemas.openxmlformats.org/markup-compatibility/2006">
          <mc:Choice Requires="x14">
            <control shapeId="1167" r:id="rId74" name="Check Box 143">
              <controlPr defaultSize="0" autoFill="0" autoLine="0" autoPict="0">
                <anchor moveWithCells="1">
                  <from>
                    <xdr:col>3</xdr:col>
                    <xdr:colOff>666750</xdr:colOff>
                    <xdr:row>55</xdr:row>
                    <xdr:rowOff>47625</xdr:rowOff>
                  </from>
                  <to>
                    <xdr:col>3</xdr:col>
                    <xdr:colOff>971550</xdr:colOff>
                    <xdr:row>55</xdr:row>
                    <xdr:rowOff>266700</xdr:rowOff>
                  </to>
                </anchor>
              </controlPr>
            </control>
          </mc:Choice>
        </mc:AlternateContent>
        <mc:AlternateContent xmlns:mc="http://schemas.openxmlformats.org/markup-compatibility/2006">
          <mc:Choice Requires="x14">
            <control shapeId="1168" r:id="rId75" name="Check Box 144">
              <controlPr defaultSize="0" autoFill="0" autoLine="0" autoPict="0">
                <anchor moveWithCells="1">
                  <from>
                    <xdr:col>3</xdr:col>
                    <xdr:colOff>666750</xdr:colOff>
                    <xdr:row>56</xdr:row>
                    <xdr:rowOff>47625</xdr:rowOff>
                  </from>
                  <to>
                    <xdr:col>3</xdr:col>
                    <xdr:colOff>971550</xdr:colOff>
                    <xdr:row>56</xdr:row>
                    <xdr:rowOff>266700</xdr:rowOff>
                  </to>
                </anchor>
              </controlPr>
            </control>
          </mc:Choice>
        </mc:AlternateContent>
        <mc:AlternateContent xmlns:mc="http://schemas.openxmlformats.org/markup-compatibility/2006">
          <mc:Choice Requires="x14">
            <control shapeId="1169" r:id="rId76" name="Check Box 145">
              <controlPr defaultSize="0" autoFill="0" autoLine="0" autoPict="0">
                <anchor moveWithCells="1">
                  <from>
                    <xdr:col>4</xdr:col>
                    <xdr:colOff>666750</xdr:colOff>
                    <xdr:row>51</xdr:row>
                    <xdr:rowOff>47625</xdr:rowOff>
                  </from>
                  <to>
                    <xdr:col>4</xdr:col>
                    <xdr:colOff>971550</xdr:colOff>
                    <xdr:row>51</xdr:row>
                    <xdr:rowOff>266700</xdr:rowOff>
                  </to>
                </anchor>
              </controlPr>
            </control>
          </mc:Choice>
        </mc:AlternateContent>
        <mc:AlternateContent xmlns:mc="http://schemas.openxmlformats.org/markup-compatibility/2006">
          <mc:Choice Requires="x14">
            <control shapeId="1170" r:id="rId77" name="Check Box 146">
              <controlPr defaultSize="0" autoFill="0" autoLine="0" autoPict="0">
                <anchor moveWithCells="1">
                  <from>
                    <xdr:col>4</xdr:col>
                    <xdr:colOff>666750</xdr:colOff>
                    <xdr:row>52</xdr:row>
                    <xdr:rowOff>47625</xdr:rowOff>
                  </from>
                  <to>
                    <xdr:col>4</xdr:col>
                    <xdr:colOff>971550</xdr:colOff>
                    <xdr:row>52</xdr:row>
                    <xdr:rowOff>266700</xdr:rowOff>
                  </to>
                </anchor>
              </controlPr>
            </control>
          </mc:Choice>
        </mc:AlternateContent>
        <mc:AlternateContent xmlns:mc="http://schemas.openxmlformats.org/markup-compatibility/2006">
          <mc:Choice Requires="x14">
            <control shapeId="1171" r:id="rId78" name="Check Box 147">
              <controlPr defaultSize="0" autoFill="0" autoLine="0" autoPict="0">
                <anchor moveWithCells="1">
                  <from>
                    <xdr:col>4</xdr:col>
                    <xdr:colOff>666750</xdr:colOff>
                    <xdr:row>53</xdr:row>
                    <xdr:rowOff>47625</xdr:rowOff>
                  </from>
                  <to>
                    <xdr:col>4</xdr:col>
                    <xdr:colOff>971550</xdr:colOff>
                    <xdr:row>53</xdr:row>
                    <xdr:rowOff>266700</xdr:rowOff>
                  </to>
                </anchor>
              </controlPr>
            </control>
          </mc:Choice>
        </mc:AlternateContent>
        <mc:AlternateContent xmlns:mc="http://schemas.openxmlformats.org/markup-compatibility/2006">
          <mc:Choice Requires="x14">
            <control shapeId="1172" r:id="rId79" name="Check Box 148">
              <controlPr defaultSize="0" autoFill="0" autoLine="0" autoPict="0">
                <anchor moveWithCells="1">
                  <from>
                    <xdr:col>4</xdr:col>
                    <xdr:colOff>666750</xdr:colOff>
                    <xdr:row>54</xdr:row>
                    <xdr:rowOff>47625</xdr:rowOff>
                  </from>
                  <to>
                    <xdr:col>4</xdr:col>
                    <xdr:colOff>971550</xdr:colOff>
                    <xdr:row>54</xdr:row>
                    <xdr:rowOff>266700</xdr:rowOff>
                  </to>
                </anchor>
              </controlPr>
            </control>
          </mc:Choice>
        </mc:AlternateContent>
        <mc:AlternateContent xmlns:mc="http://schemas.openxmlformats.org/markup-compatibility/2006">
          <mc:Choice Requires="x14">
            <control shapeId="1173" r:id="rId80" name="Check Box 149">
              <controlPr defaultSize="0" autoFill="0" autoLine="0" autoPict="0">
                <anchor moveWithCells="1">
                  <from>
                    <xdr:col>4</xdr:col>
                    <xdr:colOff>666750</xdr:colOff>
                    <xdr:row>55</xdr:row>
                    <xdr:rowOff>47625</xdr:rowOff>
                  </from>
                  <to>
                    <xdr:col>4</xdr:col>
                    <xdr:colOff>971550</xdr:colOff>
                    <xdr:row>55</xdr:row>
                    <xdr:rowOff>266700</xdr:rowOff>
                  </to>
                </anchor>
              </controlPr>
            </control>
          </mc:Choice>
        </mc:AlternateContent>
        <mc:AlternateContent xmlns:mc="http://schemas.openxmlformats.org/markup-compatibility/2006">
          <mc:Choice Requires="x14">
            <control shapeId="1174" r:id="rId81" name="Check Box 150">
              <controlPr defaultSize="0" autoFill="0" autoLine="0" autoPict="0">
                <anchor moveWithCells="1">
                  <from>
                    <xdr:col>4</xdr:col>
                    <xdr:colOff>666750</xdr:colOff>
                    <xdr:row>56</xdr:row>
                    <xdr:rowOff>47625</xdr:rowOff>
                  </from>
                  <to>
                    <xdr:col>4</xdr:col>
                    <xdr:colOff>971550</xdr:colOff>
                    <xdr:row>56</xdr:row>
                    <xdr:rowOff>266700</xdr:rowOff>
                  </to>
                </anchor>
              </controlPr>
            </control>
          </mc:Choice>
        </mc:AlternateContent>
        <mc:AlternateContent xmlns:mc="http://schemas.openxmlformats.org/markup-compatibility/2006">
          <mc:Choice Requires="x14">
            <control shapeId="1175" r:id="rId82" name="Check Box 151">
              <controlPr defaultSize="0" autoFill="0" autoLine="0" autoPict="0">
                <anchor moveWithCells="1">
                  <from>
                    <xdr:col>5</xdr:col>
                    <xdr:colOff>666750</xdr:colOff>
                    <xdr:row>51</xdr:row>
                    <xdr:rowOff>47625</xdr:rowOff>
                  </from>
                  <to>
                    <xdr:col>5</xdr:col>
                    <xdr:colOff>971550</xdr:colOff>
                    <xdr:row>51</xdr:row>
                    <xdr:rowOff>266700</xdr:rowOff>
                  </to>
                </anchor>
              </controlPr>
            </control>
          </mc:Choice>
        </mc:AlternateContent>
        <mc:AlternateContent xmlns:mc="http://schemas.openxmlformats.org/markup-compatibility/2006">
          <mc:Choice Requires="x14">
            <control shapeId="1176" r:id="rId83" name="Check Box 152">
              <controlPr defaultSize="0" autoFill="0" autoLine="0" autoPict="0">
                <anchor moveWithCells="1">
                  <from>
                    <xdr:col>5</xdr:col>
                    <xdr:colOff>666750</xdr:colOff>
                    <xdr:row>52</xdr:row>
                    <xdr:rowOff>47625</xdr:rowOff>
                  </from>
                  <to>
                    <xdr:col>5</xdr:col>
                    <xdr:colOff>971550</xdr:colOff>
                    <xdr:row>52</xdr:row>
                    <xdr:rowOff>266700</xdr:rowOff>
                  </to>
                </anchor>
              </controlPr>
            </control>
          </mc:Choice>
        </mc:AlternateContent>
        <mc:AlternateContent xmlns:mc="http://schemas.openxmlformats.org/markup-compatibility/2006">
          <mc:Choice Requires="x14">
            <control shapeId="1177" r:id="rId84" name="Check Box 153">
              <controlPr defaultSize="0" autoFill="0" autoLine="0" autoPict="0">
                <anchor moveWithCells="1">
                  <from>
                    <xdr:col>5</xdr:col>
                    <xdr:colOff>666750</xdr:colOff>
                    <xdr:row>53</xdr:row>
                    <xdr:rowOff>47625</xdr:rowOff>
                  </from>
                  <to>
                    <xdr:col>5</xdr:col>
                    <xdr:colOff>971550</xdr:colOff>
                    <xdr:row>53</xdr:row>
                    <xdr:rowOff>266700</xdr:rowOff>
                  </to>
                </anchor>
              </controlPr>
            </control>
          </mc:Choice>
        </mc:AlternateContent>
        <mc:AlternateContent xmlns:mc="http://schemas.openxmlformats.org/markup-compatibility/2006">
          <mc:Choice Requires="x14">
            <control shapeId="1178" r:id="rId85" name="Check Box 154">
              <controlPr defaultSize="0" autoFill="0" autoLine="0" autoPict="0">
                <anchor moveWithCells="1">
                  <from>
                    <xdr:col>5</xdr:col>
                    <xdr:colOff>666750</xdr:colOff>
                    <xdr:row>54</xdr:row>
                    <xdr:rowOff>47625</xdr:rowOff>
                  </from>
                  <to>
                    <xdr:col>5</xdr:col>
                    <xdr:colOff>971550</xdr:colOff>
                    <xdr:row>54</xdr:row>
                    <xdr:rowOff>266700</xdr:rowOff>
                  </to>
                </anchor>
              </controlPr>
            </control>
          </mc:Choice>
        </mc:AlternateContent>
        <mc:AlternateContent xmlns:mc="http://schemas.openxmlformats.org/markup-compatibility/2006">
          <mc:Choice Requires="x14">
            <control shapeId="1179" r:id="rId86" name="Check Box 155">
              <controlPr defaultSize="0" autoFill="0" autoLine="0" autoPict="0">
                <anchor moveWithCells="1">
                  <from>
                    <xdr:col>5</xdr:col>
                    <xdr:colOff>666750</xdr:colOff>
                    <xdr:row>55</xdr:row>
                    <xdr:rowOff>47625</xdr:rowOff>
                  </from>
                  <to>
                    <xdr:col>5</xdr:col>
                    <xdr:colOff>971550</xdr:colOff>
                    <xdr:row>55</xdr:row>
                    <xdr:rowOff>266700</xdr:rowOff>
                  </to>
                </anchor>
              </controlPr>
            </control>
          </mc:Choice>
        </mc:AlternateContent>
        <mc:AlternateContent xmlns:mc="http://schemas.openxmlformats.org/markup-compatibility/2006">
          <mc:Choice Requires="x14">
            <control shapeId="1180" r:id="rId87" name="Check Box 156">
              <controlPr defaultSize="0" autoFill="0" autoLine="0" autoPict="0">
                <anchor moveWithCells="1">
                  <from>
                    <xdr:col>5</xdr:col>
                    <xdr:colOff>666750</xdr:colOff>
                    <xdr:row>56</xdr:row>
                    <xdr:rowOff>47625</xdr:rowOff>
                  </from>
                  <to>
                    <xdr:col>5</xdr:col>
                    <xdr:colOff>971550</xdr:colOff>
                    <xdr:row>56</xdr:row>
                    <xdr:rowOff>266700</xdr:rowOff>
                  </to>
                </anchor>
              </controlPr>
            </control>
          </mc:Choice>
        </mc:AlternateContent>
        <mc:AlternateContent xmlns:mc="http://schemas.openxmlformats.org/markup-compatibility/2006">
          <mc:Choice Requires="x14">
            <control shapeId="1181" r:id="rId88" name="Check Box 157">
              <controlPr defaultSize="0" autoFill="0" autoLine="0" autoPict="0">
                <anchor moveWithCells="1">
                  <from>
                    <xdr:col>6</xdr:col>
                    <xdr:colOff>666750</xdr:colOff>
                    <xdr:row>51</xdr:row>
                    <xdr:rowOff>47625</xdr:rowOff>
                  </from>
                  <to>
                    <xdr:col>6</xdr:col>
                    <xdr:colOff>971550</xdr:colOff>
                    <xdr:row>51</xdr:row>
                    <xdr:rowOff>266700</xdr:rowOff>
                  </to>
                </anchor>
              </controlPr>
            </control>
          </mc:Choice>
        </mc:AlternateContent>
        <mc:AlternateContent xmlns:mc="http://schemas.openxmlformats.org/markup-compatibility/2006">
          <mc:Choice Requires="x14">
            <control shapeId="1182" r:id="rId89" name="Check Box 158">
              <controlPr defaultSize="0" autoFill="0" autoLine="0" autoPict="0">
                <anchor moveWithCells="1">
                  <from>
                    <xdr:col>6</xdr:col>
                    <xdr:colOff>666750</xdr:colOff>
                    <xdr:row>52</xdr:row>
                    <xdr:rowOff>47625</xdr:rowOff>
                  </from>
                  <to>
                    <xdr:col>6</xdr:col>
                    <xdr:colOff>971550</xdr:colOff>
                    <xdr:row>52</xdr:row>
                    <xdr:rowOff>266700</xdr:rowOff>
                  </to>
                </anchor>
              </controlPr>
            </control>
          </mc:Choice>
        </mc:AlternateContent>
        <mc:AlternateContent xmlns:mc="http://schemas.openxmlformats.org/markup-compatibility/2006">
          <mc:Choice Requires="x14">
            <control shapeId="1183" r:id="rId90" name="Check Box 159">
              <controlPr defaultSize="0" autoFill="0" autoLine="0" autoPict="0">
                <anchor moveWithCells="1">
                  <from>
                    <xdr:col>6</xdr:col>
                    <xdr:colOff>666750</xdr:colOff>
                    <xdr:row>53</xdr:row>
                    <xdr:rowOff>47625</xdr:rowOff>
                  </from>
                  <to>
                    <xdr:col>6</xdr:col>
                    <xdr:colOff>971550</xdr:colOff>
                    <xdr:row>53</xdr:row>
                    <xdr:rowOff>266700</xdr:rowOff>
                  </to>
                </anchor>
              </controlPr>
            </control>
          </mc:Choice>
        </mc:AlternateContent>
        <mc:AlternateContent xmlns:mc="http://schemas.openxmlformats.org/markup-compatibility/2006">
          <mc:Choice Requires="x14">
            <control shapeId="1184" r:id="rId91" name="Check Box 160">
              <controlPr defaultSize="0" autoFill="0" autoLine="0" autoPict="0">
                <anchor moveWithCells="1">
                  <from>
                    <xdr:col>6</xdr:col>
                    <xdr:colOff>666750</xdr:colOff>
                    <xdr:row>54</xdr:row>
                    <xdr:rowOff>47625</xdr:rowOff>
                  </from>
                  <to>
                    <xdr:col>6</xdr:col>
                    <xdr:colOff>971550</xdr:colOff>
                    <xdr:row>54</xdr:row>
                    <xdr:rowOff>266700</xdr:rowOff>
                  </to>
                </anchor>
              </controlPr>
            </control>
          </mc:Choice>
        </mc:AlternateContent>
        <mc:AlternateContent xmlns:mc="http://schemas.openxmlformats.org/markup-compatibility/2006">
          <mc:Choice Requires="x14">
            <control shapeId="1185" r:id="rId92" name="Check Box 161">
              <controlPr defaultSize="0" autoFill="0" autoLine="0" autoPict="0">
                <anchor moveWithCells="1">
                  <from>
                    <xdr:col>6</xdr:col>
                    <xdr:colOff>666750</xdr:colOff>
                    <xdr:row>55</xdr:row>
                    <xdr:rowOff>47625</xdr:rowOff>
                  </from>
                  <to>
                    <xdr:col>6</xdr:col>
                    <xdr:colOff>971550</xdr:colOff>
                    <xdr:row>55</xdr:row>
                    <xdr:rowOff>266700</xdr:rowOff>
                  </to>
                </anchor>
              </controlPr>
            </control>
          </mc:Choice>
        </mc:AlternateContent>
        <mc:AlternateContent xmlns:mc="http://schemas.openxmlformats.org/markup-compatibility/2006">
          <mc:Choice Requires="x14">
            <control shapeId="1186" r:id="rId93" name="Check Box 162">
              <controlPr defaultSize="0" autoFill="0" autoLine="0" autoPict="0">
                <anchor moveWithCells="1">
                  <from>
                    <xdr:col>6</xdr:col>
                    <xdr:colOff>666750</xdr:colOff>
                    <xdr:row>56</xdr:row>
                    <xdr:rowOff>47625</xdr:rowOff>
                  </from>
                  <to>
                    <xdr:col>6</xdr:col>
                    <xdr:colOff>971550</xdr:colOff>
                    <xdr:row>56</xdr:row>
                    <xdr:rowOff>266700</xdr:rowOff>
                  </to>
                </anchor>
              </controlPr>
            </control>
          </mc:Choice>
        </mc:AlternateContent>
        <mc:AlternateContent xmlns:mc="http://schemas.openxmlformats.org/markup-compatibility/2006">
          <mc:Choice Requires="x14">
            <control shapeId="1192" r:id="rId94" name="Option Button 168">
              <controlPr defaultSize="0" autoFill="0" autoLine="0" autoPict="0">
                <anchor moveWithCells="1">
                  <from>
                    <xdr:col>6</xdr:col>
                    <xdr:colOff>47625</xdr:colOff>
                    <xdr:row>37</xdr:row>
                    <xdr:rowOff>85725</xdr:rowOff>
                  </from>
                  <to>
                    <xdr:col>6</xdr:col>
                    <xdr:colOff>1114425</xdr:colOff>
                    <xdr:row>37</xdr:row>
                    <xdr:rowOff>361950</xdr:rowOff>
                  </to>
                </anchor>
              </controlPr>
            </control>
          </mc:Choice>
        </mc:AlternateContent>
        <mc:AlternateContent xmlns:mc="http://schemas.openxmlformats.org/markup-compatibility/2006">
          <mc:Choice Requires="x14">
            <control shapeId="1193" r:id="rId95" name="Option Button 169">
              <controlPr defaultSize="0" autoFill="0" autoLine="0" autoPict="0">
                <anchor moveWithCells="1">
                  <from>
                    <xdr:col>5</xdr:col>
                    <xdr:colOff>104775</xdr:colOff>
                    <xdr:row>37</xdr:row>
                    <xdr:rowOff>85725</xdr:rowOff>
                  </from>
                  <to>
                    <xdr:col>5</xdr:col>
                    <xdr:colOff>1171575</xdr:colOff>
                    <xdr:row>37</xdr:row>
                    <xdr:rowOff>361950</xdr:rowOff>
                  </to>
                </anchor>
              </controlPr>
            </control>
          </mc:Choice>
        </mc:AlternateContent>
        <mc:AlternateContent xmlns:mc="http://schemas.openxmlformats.org/markup-compatibility/2006">
          <mc:Choice Requires="x14">
            <control shapeId="1196" r:id="rId96" name="Group Box 172">
              <controlPr defaultSize="0" autoFill="0" autoPict="0">
                <anchor moveWithCells="1">
                  <from>
                    <xdr:col>5</xdr:col>
                    <xdr:colOff>9525</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1198" r:id="rId97" name="Option Button 174">
              <controlPr defaultSize="0" autoFill="0" autoLine="0" autoPict="0">
                <anchor moveWithCells="1">
                  <from>
                    <xdr:col>6</xdr:col>
                    <xdr:colOff>47625</xdr:colOff>
                    <xdr:row>49</xdr:row>
                    <xdr:rowOff>76200</xdr:rowOff>
                  </from>
                  <to>
                    <xdr:col>6</xdr:col>
                    <xdr:colOff>1114425</xdr:colOff>
                    <xdr:row>49</xdr:row>
                    <xdr:rowOff>361950</xdr:rowOff>
                  </to>
                </anchor>
              </controlPr>
            </control>
          </mc:Choice>
        </mc:AlternateContent>
        <mc:AlternateContent xmlns:mc="http://schemas.openxmlformats.org/markup-compatibility/2006">
          <mc:Choice Requires="x14">
            <control shapeId="1199" r:id="rId98" name="Option Button 175">
              <controlPr defaultSize="0" autoFill="0" autoLine="0" autoPict="0">
                <anchor moveWithCells="1">
                  <from>
                    <xdr:col>5</xdr:col>
                    <xdr:colOff>104775</xdr:colOff>
                    <xdr:row>49</xdr:row>
                    <xdr:rowOff>76200</xdr:rowOff>
                  </from>
                  <to>
                    <xdr:col>5</xdr:col>
                    <xdr:colOff>1171575</xdr:colOff>
                    <xdr:row>49</xdr:row>
                    <xdr:rowOff>361950</xdr:rowOff>
                  </to>
                </anchor>
              </controlPr>
            </control>
          </mc:Choice>
        </mc:AlternateContent>
        <mc:AlternateContent xmlns:mc="http://schemas.openxmlformats.org/markup-compatibility/2006">
          <mc:Choice Requires="x14">
            <control shapeId="1200" r:id="rId99" name="Group Box 176">
              <controlPr defaultSize="0" autoFill="0" autoPict="0">
                <anchor moveWithCells="1">
                  <from>
                    <xdr:col>5</xdr:col>
                    <xdr:colOff>9525</xdr:colOff>
                    <xdr:row>48</xdr:row>
                    <xdr:rowOff>219075</xdr:rowOff>
                  </from>
                  <to>
                    <xdr:col>7</xdr:col>
                    <xdr:colOff>0</xdr:colOff>
                    <xdr:row>50</xdr:row>
                    <xdr:rowOff>0</xdr:rowOff>
                  </to>
                </anchor>
              </controlPr>
            </control>
          </mc:Choice>
        </mc:AlternateContent>
        <mc:AlternateContent xmlns:mc="http://schemas.openxmlformats.org/markup-compatibility/2006">
          <mc:Choice Requires="x14">
            <control shapeId="1201" r:id="rId100" name="Option Button 177">
              <controlPr defaultSize="0" autoFill="0" autoLine="0" autoPict="0">
                <anchor moveWithCells="1">
                  <from>
                    <xdr:col>6</xdr:col>
                    <xdr:colOff>47625</xdr:colOff>
                    <xdr:row>61</xdr:row>
                    <xdr:rowOff>76200</xdr:rowOff>
                  </from>
                  <to>
                    <xdr:col>6</xdr:col>
                    <xdr:colOff>1123950</xdr:colOff>
                    <xdr:row>61</xdr:row>
                    <xdr:rowOff>361950</xdr:rowOff>
                  </to>
                </anchor>
              </controlPr>
            </control>
          </mc:Choice>
        </mc:AlternateContent>
        <mc:AlternateContent xmlns:mc="http://schemas.openxmlformats.org/markup-compatibility/2006">
          <mc:Choice Requires="x14">
            <control shapeId="1202" r:id="rId101" name="Option Button 178">
              <controlPr defaultSize="0" autoFill="0" autoLine="0" autoPict="0">
                <anchor moveWithCells="1">
                  <from>
                    <xdr:col>5</xdr:col>
                    <xdr:colOff>95250</xdr:colOff>
                    <xdr:row>61</xdr:row>
                    <xdr:rowOff>76200</xdr:rowOff>
                  </from>
                  <to>
                    <xdr:col>5</xdr:col>
                    <xdr:colOff>1171575</xdr:colOff>
                    <xdr:row>61</xdr:row>
                    <xdr:rowOff>361950</xdr:rowOff>
                  </to>
                </anchor>
              </controlPr>
            </control>
          </mc:Choice>
        </mc:AlternateContent>
        <mc:AlternateContent xmlns:mc="http://schemas.openxmlformats.org/markup-compatibility/2006">
          <mc:Choice Requires="x14">
            <control shapeId="1203" r:id="rId102" name="Group Box 179">
              <controlPr defaultSize="0" autoFill="0" autoPict="0">
                <anchor moveWithCells="1">
                  <from>
                    <xdr:col>5</xdr:col>
                    <xdr:colOff>0</xdr:colOff>
                    <xdr:row>60</xdr:row>
                    <xdr:rowOff>219075</xdr:rowOff>
                  </from>
                  <to>
                    <xdr:col>7</xdr:col>
                    <xdr:colOff>0</xdr:colOff>
                    <xdr:row>62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P42"/>
  <sheetViews>
    <sheetView showGridLines="0" topLeftCell="T1" zoomScale="85" zoomScaleNormal="85" workbookViewId="0">
      <selection activeCell="V29" sqref="V29"/>
    </sheetView>
  </sheetViews>
  <sheetFormatPr baseColWidth="10" defaultRowHeight="12.75" x14ac:dyDescent="0.2"/>
  <cols>
    <col min="1" max="1" width="12.42578125" customWidth="1"/>
    <col min="2" max="2" width="14.28515625" bestFit="1" customWidth="1"/>
    <col min="3" max="8" width="10.7109375" customWidth="1"/>
    <col min="10" max="10" width="13.28515625" bestFit="1" customWidth="1"/>
    <col min="23" max="23" width="26.28515625" bestFit="1" customWidth="1"/>
  </cols>
  <sheetData>
    <row r="1" spans="1:42" ht="15.75" x14ac:dyDescent="0.25">
      <c r="A1" s="124" t="s">
        <v>23</v>
      </c>
      <c r="B1" s="124"/>
      <c r="C1" s="36" t="s">
        <v>17</v>
      </c>
      <c r="D1" s="36" t="s">
        <v>18</v>
      </c>
      <c r="E1" s="36" t="s">
        <v>19</v>
      </c>
      <c r="F1" s="36" t="s">
        <v>20</v>
      </c>
      <c r="G1" s="36" t="s">
        <v>21</v>
      </c>
      <c r="H1" s="36" t="s">
        <v>22</v>
      </c>
      <c r="J1" s="125" t="s">
        <v>24</v>
      </c>
      <c r="K1" s="125"/>
      <c r="L1" s="36" t="s">
        <v>17</v>
      </c>
      <c r="M1" s="36" t="s">
        <v>18</v>
      </c>
      <c r="N1" s="36" t="s">
        <v>19</v>
      </c>
      <c r="O1" s="36" t="s">
        <v>20</v>
      </c>
      <c r="P1" s="36" t="s">
        <v>21</v>
      </c>
      <c r="Q1" s="36" t="s">
        <v>22</v>
      </c>
      <c r="X1" s="38" t="s">
        <v>11</v>
      </c>
      <c r="Y1" s="38" t="s">
        <v>12</v>
      </c>
      <c r="Z1" s="38" t="s">
        <v>13</v>
      </c>
      <c r="AA1" s="38" t="s">
        <v>14</v>
      </c>
      <c r="AB1" s="39" t="s">
        <v>15</v>
      </c>
      <c r="AD1" s="38" t="s">
        <v>11</v>
      </c>
      <c r="AE1" s="38" t="s">
        <v>12</v>
      </c>
      <c r="AF1" s="38" t="s">
        <v>13</v>
      </c>
      <c r="AG1" s="38" t="s">
        <v>14</v>
      </c>
      <c r="AH1" s="39" t="s">
        <v>15</v>
      </c>
      <c r="AJ1" s="38" t="s">
        <v>11</v>
      </c>
      <c r="AK1" s="38" t="s">
        <v>12</v>
      </c>
      <c r="AL1" s="38" t="s">
        <v>13</v>
      </c>
      <c r="AM1" s="38" t="s">
        <v>14</v>
      </c>
      <c r="AN1" s="39" t="s">
        <v>15</v>
      </c>
    </row>
    <row r="2" spans="1:42" ht="15.75" x14ac:dyDescent="0.25">
      <c r="A2" s="34">
        <v>0</v>
      </c>
      <c r="B2" s="35">
        <v>45800</v>
      </c>
      <c r="C2" s="37">
        <v>0.64</v>
      </c>
      <c r="D2" s="37">
        <v>2.57</v>
      </c>
      <c r="E2" s="37">
        <v>1.28</v>
      </c>
      <c r="F2" s="37">
        <v>1.17</v>
      </c>
      <c r="G2" s="37">
        <v>1.69</v>
      </c>
      <c r="H2" s="37">
        <v>0.7</v>
      </c>
      <c r="J2" s="34">
        <v>0</v>
      </c>
      <c r="K2" s="35">
        <v>45800</v>
      </c>
      <c r="L2" s="37">
        <v>1.84</v>
      </c>
      <c r="M2" s="37">
        <v>7.32</v>
      </c>
      <c r="N2" s="37">
        <v>3.68</v>
      </c>
      <c r="O2" s="37">
        <v>3.32</v>
      </c>
      <c r="P2" s="37">
        <v>4.84</v>
      </c>
      <c r="Q2" s="37">
        <v>2</v>
      </c>
      <c r="T2" s="33"/>
      <c r="W2" s="30" t="s">
        <v>25</v>
      </c>
      <c r="X2" s="40" t="b">
        <v>0</v>
      </c>
      <c r="Y2" s="40" t="b">
        <v>0</v>
      </c>
      <c r="Z2" s="40" t="b">
        <v>0</v>
      </c>
      <c r="AA2" s="40" t="b">
        <v>0</v>
      </c>
      <c r="AB2" s="40" t="b">
        <v>0</v>
      </c>
      <c r="AD2" s="40" t="b">
        <v>0</v>
      </c>
      <c r="AE2" s="40" t="b">
        <v>0</v>
      </c>
      <c r="AF2" s="40" t="b">
        <v>0</v>
      </c>
      <c r="AG2" s="40" t="b">
        <v>0</v>
      </c>
      <c r="AH2" s="40" t="b">
        <v>0</v>
      </c>
      <c r="AJ2" s="40" t="b">
        <v>0</v>
      </c>
      <c r="AK2" s="40" t="b">
        <v>0</v>
      </c>
      <c r="AL2" s="40" t="b">
        <v>0</v>
      </c>
      <c r="AM2" s="40" t="b">
        <v>0</v>
      </c>
      <c r="AN2" s="40" t="b">
        <v>0</v>
      </c>
    </row>
    <row r="3" spans="1:42" ht="15.75" x14ac:dyDescent="0.2">
      <c r="A3" s="35">
        <f>B2+1</f>
        <v>45801</v>
      </c>
      <c r="B3" s="35">
        <v>51600</v>
      </c>
      <c r="C3" s="37">
        <v>1</v>
      </c>
      <c r="D3" s="37">
        <v>4.01</v>
      </c>
      <c r="E3" s="37">
        <v>2.0099999999999998</v>
      </c>
      <c r="F3" s="37">
        <v>1.83</v>
      </c>
      <c r="G3" s="37">
        <v>2.64</v>
      </c>
      <c r="H3" s="37">
        <v>1.0900000000000001</v>
      </c>
      <c r="J3" s="35">
        <f>K2+1</f>
        <v>45801</v>
      </c>
      <c r="K3" s="35">
        <v>51600</v>
      </c>
      <c r="L3" s="37">
        <v>2.2000000000000002</v>
      </c>
      <c r="M3" s="37">
        <v>8.76</v>
      </c>
      <c r="N3" s="37">
        <v>4.41</v>
      </c>
      <c r="O3" s="37">
        <v>3.98</v>
      </c>
      <c r="P3" s="37">
        <v>5.79</v>
      </c>
      <c r="Q3" s="37">
        <v>2.39</v>
      </c>
      <c r="T3" s="33"/>
      <c r="W3" s="30" t="s">
        <v>26</v>
      </c>
      <c r="X3" s="40" t="b">
        <v>0</v>
      </c>
      <c r="Y3" s="40" t="b">
        <v>0</v>
      </c>
      <c r="Z3" s="40" t="b">
        <v>0</v>
      </c>
      <c r="AA3" s="40" t="b">
        <v>0</v>
      </c>
      <c r="AB3" s="40" t="b">
        <v>0</v>
      </c>
      <c r="AD3" s="40" t="b">
        <v>0</v>
      </c>
      <c r="AE3" s="40" t="b">
        <v>0</v>
      </c>
      <c r="AF3" s="40" t="b">
        <v>0</v>
      </c>
      <c r="AG3" s="40" t="b">
        <v>0</v>
      </c>
      <c r="AH3" s="40" t="b">
        <v>0</v>
      </c>
      <c r="AJ3" s="40" t="b">
        <v>0</v>
      </c>
      <c r="AK3" s="40" t="b">
        <v>0</v>
      </c>
      <c r="AL3" s="40" t="b">
        <v>0</v>
      </c>
      <c r="AM3" s="40" t="b">
        <v>0</v>
      </c>
      <c r="AN3" s="40" t="b">
        <v>0</v>
      </c>
    </row>
    <row r="4" spans="1:42" ht="15.75" x14ac:dyDescent="0.2">
      <c r="A4" s="35">
        <f>B3+1</f>
        <v>51601</v>
      </c>
      <c r="B4" s="35">
        <f>B3+5800</f>
        <v>57400</v>
      </c>
      <c r="C4" s="37">
        <v>1.36</v>
      </c>
      <c r="D4" s="37">
        <v>5.46</v>
      </c>
      <c r="E4" s="37">
        <v>2.73</v>
      </c>
      <c r="F4" s="37">
        <v>2.48</v>
      </c>
      <c r="G4" s="37">
        <v>3.6</v>
      </c>
      <c r="H4" s="37">
        <v>1.49</v>
      </c>
      <c r="J4" s="35">
        <f>K3+1</f>
        <v>51601</v>
      </c>
      <c r="K4" s="35">
        <f>K3+5800</f>
        <v>57400</v>
      </c>
      <c r="L4" s="37">
        <v>2.56</v>
      </c>
      <c r="M4" s="37">
        <v>10.210000000000001</v>
      </c>
      <c r="N4" s="37">
        <v>5.13</v>
      </c>
      <c r="O4" s="37">
        <v>4.63</v>
      </c>
      <c r="P4" s="37">
        <v>6.75</v>
      </c>
      <c r="Q4" s="37">
        <v>2.79</v>
      </c>
      <c r="T4" s="33"/>
      <c r="W4" s="30" t="s">
        <v>27</v>
      </c>
      <c r="X4" s="40" t="b">
        <v>0</v>
      </c>
      <c r="Y4" s="40" t="b">
        <v>0</v>
      </c>
      <c r="Z4" s="40" t="b">
        <v>0</v>
      </c>
      <c r="AA4" s="40" t="b">
        <v>0</v>
      </c>
      <c r="AB4" s="40" t="b">
        <v>0</v>
      </c>
      <c r="AD4" s="40" t="b">
        <v>0</v>
      </c>
      <c r="AE4" s="40" t="b">
        <v>0</v>
      </c>
      <c r="AF4" s="40" t="b">
        <v>0</v>
      </c>
      <c r="AG4" s="40" t="b">
        <v>0</v>
      </c>
      <c r="AH4" s="40" t="b">
        <v>0</v>
      </c>
      <c r="AJ4" s="40" t="b">
        <v>0</v>
      </c>
      <c r="AK4" s="40" t="b">
        <v>0</v>
      </c>
      <c r="AL4" s="40" t="b">
        <v>0</v>
      </c>
      <c r="AM4" s="40" t="b">
        <v>0</v>
      </c>
      <c r="AN4" s="40" t="b">
        <v>0</v>
      </c>
    </row>
    <row r="5" spans="1:42" ht="15.75" x14ac:dyDescent="0.2">
      <c r="A5" s="35">
        <f t="shared" ref="A5:A20" si="0">B4+1</f>
        <v>57401</v>
      </c>
      <c r="B5" s="35">
        <f t="shared" ref="B5:B19" si="1">B4+5800</f>
        <v>63200</v>
      </c>
      <c r="C5" s="37">
        <v>1.73</v>
      </c>
      <c r="D5" s="37">
        <v>6.91</v>
      </c>
      <c r="E5" s="37">
        <v>3.45</v>
      </c>
      <c r="F5" s="37">
        <v>3.14</v>
      </c>
      <c r="G5" s="37">
        <v>4.55</v>
      </c>
      <c r="H5" s="37">
        <v>1.88</v>
      </c>
      <c r="J5" s="35">
        <f t="shared" ref="J5:J20" si="2">K4+1</f>
        <v>57401</v>
      </c>
      <c r="K5" s="35">
        <f t="shared" ref="K5:K19" si="3">K4+5800</f>
        <v>63200</v>
      </c>
      <c r="L5" s="37">
        <v>2.93</v>
      </c>
      <c r="M5" s="37">
        <v>11.66</v>
      </c>
      <c r="N5" s="37">
        <v>5.85</v>
      </c>
      <c r="O5" s="37">
        <v>5.29</v>
      </c>
      <c r="P5" s="37">
        <v>7.7</v>
      </c>
      <c r="Q5" s="37">
        <v>3.18</v>
      </c>
      <c r="T5" s="33"/>
      <c r="W5" s="30" t="s">
        <v>28</v>
      </c>
      <c r="X5" s="40" t="b">
        <v>0</v>
      </c>
      <c r="Y5" s="40" t="b">
        <v>0</v>
      </c>
      <c r="Z5" s="40" t="b">
        <v>0</v>
      </c>
      <c r="AA5" s="40" t="b">
        <v>0</v>
      </c>
      <c r="AB5" s="40" t="b">
        <v>0</v>
      </c>
      <c r="AD5" s="40" t="b">
        <v>0</v>
      </c>
      <c r="AE5" s="40" t="b">
        <v>0</v>
      </c>
      <c r="AF5" s="40" t="b">
        <v>0</v>
      </c>
      <c r="AG5" s="40" t="b">
        <v>0</v>
      </c>
      <c r="AH5" s="40" t="b">
        <v>0</v>
      </c>
      <c r="AJ5" s="40" t="b">
        <v>0</v>
      </c>
      <c r="AK5" s="40" t="b">
        <v>0</v>
      </c>
      <c r="AL5" s="40" t="b">
        <v>0</v>
      </c>
      <c r="AM5" s="40" t="b">
        <v>0</v>
      </c>
      <c r="AN5" s="40" t="b">
        <v>0</v>
      </c>
    </row>
    <row r="6" spans="1:42" ht="15.75" x14ac:dyDescent="0.2">
      <c r="A6" s="35">
        <f t="shared" si="0"/>
        <v>63201</v>
      </c>
      <c r="B6" s="35">
        <f t="shared" si="1"/>
        <v>69000</v>
      </c>
      <c r="C6" s="37">
        <v>2.09</v>
      </c>
      <c r="D6" s="37">
        <v>8.36</v>
      </c>
      <c r="E6" s="37">
        <v>4.17</v>
      </c>
      <c r="F6" s="37">
        <v>3.8</v>
      </c>
      <c r="G6" s="37">
        <v>5.5</v>
      </c>
      <c r="H6" s="37">
        <v>2.2799999999999998</v>
      </c>
      <c r="J6" s="35">
        <f t="shared" si="2"/>
        <v>63201</v>
      </c>
      <c r="K6" s="35">
        <f t="shared" si="3"/>
        <v>69000</v>
      </c>
      <c r="L6" s="37">
        <v>3.29</v>
      </c>
      <c r="M6" s="37">
        <v>13.11</v>
      </c>
      <c r="N6" s="37">
        <v>6.57</v>
      </c>
      <c r="O6" s="37">
        <v>5.95</v>
      </c>
      <c r="P6" s="37">
        <v>8.65</v>
      </c>
      <c r="Q6" s="37">
        <v>3.58</v>
      </c>
      <c r="T6" s="33"/>
      <c r="W6" s="30" t="s">
        <v>30</v>
      </c>
      <c r="X6" s="40" t="b">
        <v>0</v>
      </c>
      <c r="Y6" s="40" t="b">
        <v>0</v>
      </c>
      <c r="Z6" s="40" t="b">
        <v>0</v>
      </c>
      <c r="AA6" s="40" t="b">
        <v>0</v>
      </c>
      <c r="AB6" s="40" t="b">
        <v>0</v>
      </c>
      <c r="AD6" s="40" t="b">
        <v>0</v>
      </c>
      <c r="AE6" s="40" t="b">
        <v>0</v>
      </c>
      <c r="AF6" s="40" t="b">
        <v>0</v>
      </c>
      <c r="AG6" s="40" t="b">
        <v>0</v>
      </c>
      <c r="AH6" s="40" t="b">
        <v>0</v>
      </c>
      <c r="AJ6" s="40" t="b">
        <v>0</v>
      </c>
      <c r="AK6" s="40" t="b">
        <v>0</v>
      </c>
      <c r="AL6" s="40" t="b">
        <v>0</v>
      </c>
      <c r="AM6" s="40" t="b">
        <v>0</v>
      </c>
      <c r="AN6" s="40" t="b">
        <v>0</v>
      </c>
    </row>
    <row r="7" spans="1:42" ht="15.75" x14ac:dyDescent="0.2">
      <c r="A7" s="35">
        <f t="shared" si="0"/>
        <v>69001</v>
      </c>
      <c r="B7" s="35">
        <f t="shared" si="1"/>
        <v>74800</v>
      </c>
      <c r="C7" s="37">
        <v>2.4500000000000002</v>
      </c>
      <c r="D7" s="37">
        <v>9.8000000000000007</v>
      </c>
      <c r="E7" s="37">
        <v>4.8899999999999997</v>
      </c>
      <c r="F7" s="37">
        <v>4.46</v>
      </c>
      <c r="G7" s="37">
        <v>6.46</v>
      </c>
      <c r="H7" s="37">
        <v>2.67</v>
      </c>
      <c r="J7" s="35">
        <f t="shared" si="2"/>
        <v>69001</v>
      </c>
      <c r="K7" s="35">
        <f t="shared" si="3"/>
        <v>74800</v>
      </c>
      <c r="L7" s="37">
        <v>3.65</v>
      </c>
      <c r="M7" s="37">
        <v>14.55</v>
      </c>
      <c r="N7" s="37">
        <v>7.29</v>
      </c>
      <c r="O7" s="37">
        <v>6.61</v>
      </c>
      <c r="P7" s="37">
        <v>9.61</v>
      </c>
      <c r="Q7" s="37">
        <v>3.97</v>
      </c>
      <c r="T7" s="33"/>
      <c r="W7" s="30" t="s">
        <v>29</v>
      </c>
      <c r="X7" s="40" t="b">
        <v>0</v>
      </c>
      <c r="Y7" s="40" t="b">
        <v>0</v>
      </c>
      <c r="Z7" s="40" t="b">
        <v>0</v>
      </c>
      <c r="AA7" s="40" t="b">
        <v>0</v>
      </c>
      <c r="AB7" s="40" t="b">
        <v>0</v>
      </c>
      <c r="AD7" s="40" t="b">
        <v>0</v>
      </c>
      <c r="AE7" s="40" t="b">
        <v>0</v>
      </c>
      <c r="AF7" s="40" t="b">
        <v>0</v>
      </c>
      <c r="AG7" s="40" t="b">
        <v>0</v>
      </c>
      <c r="AH7" s="40" t="b">
        <v>0</v>
      </c>
      <c r="AJ7" s="40" t="b">
        <v>0</v>
      </c>
      <c r="AK7" s="40" t="b">
        <v>0</v>
      </c>
      <c r="AL7" s="40" t="b">
        <v>0</v>
      </c>
      <c r="AM7" s="40" t="b">
        <v>0</v>
      </c>
      <c r="AN7" s="40" t="b">
        <v>0</v>
      </c>
    </row>
    <row r="8" spans="1:42" x14ac:dyDescent="0.2">
      <c r="A8" s="35">
        <f t="shared" si="0"/>
        <v>74801</v>
      </c>
      <c r="B8" s="35">
        <f t="shared" si="1"/>
        <v>80600</v>
      </c>
      <c r="C8" s="37">
        <v>2.81</v>
      </c>
      <c r="D8" s="37">
        <v>11.25</v>
      </c>
      <c r="E8" s="37">
        <v>5.62</v>
      </c>
      <c r="F8" s="37">
        <v>5.12</v>
      </c>
      <c r="G8" s="37">
        <v>7.41</v>
      </c>
      <c r="H8" s="37">
        <v>3.07</v>
      </c>
      <c r="J8" s="35">
        <f t="shared" si="2"/>
        <v>74801</v>
      </c>
      <c r="K8" s="35">
        <f t="shared" si="3"/>
        <v>80600</v>
      </c>
      <c r="L8" s="37">
        <v>4.01</v>
      </c>
      <c r="M8" s="37">
        <v>16</v>
      </c>
      <c r="N8" s="37">
        <v>8.02</v>
      </c>
      <c r="O8" s="37">
        <v>7.27</v>
      </c>
      <c r="P8" s="37">
        <v>10.56</v>
      </c>
      <c r="Q8" s="37">
        <v>4.37</v>
      </c>
    </row>
    <row r="9" spans="1:42" ht="13.5" thickBot="1" x14ac:dyDescent="0.25">
      <c r="A9" s="35">
        <f t="shared" si="0"/>
        <v>80601</v>
      </c>
      <c r="B9" s="35">
        <f t="shared" si="1"/>
        <v>86400</v>
      </c>
      <c r="C9" s="37">
        <v>3.17</v>
      </c>
      <c r="D9" s="37">
        <v>12.7</v>
      </c>
      <c r="E9" s="37">
        <v>6.34</v>
      </c>
      <c r="F9" s="37">
        <v>5.78</v>
      </c>
      <c r="G9" s="37">
        <v>8.36</v>
      </c>
      <c r="H9" s="37">
        <v>3.46</v>
      </c>
      <c r="J9" s="35">
        <f t="shared" si="2"/>
        <v>80601</v>
      </c>
      <c r="K9" s="35">
        <f t="shared" si="3"/>
        <v>86400</v>
      </c>
      <c r="L9" s="37">
        <v>4.37</v>
      </c>
      <c r="M9" s="37">
        <v>17.45</v>
      </c>
      <c r="N9" s="37">
        <v>8.74</v>
      </c>
      <c r="O9" s="37">
        <v>7.93</v>
      </c>
      <c r="P9" s="37">
        <v>11.51</v>
      </c>
      <c r="Q9" s="37">
        <v>4.76</v>
      </c>
    </row>
    <row r="10" spans="1:42" ht="16.5" thickBot="1" x14ac:dyDescent="0.25">
      <c r="A10" s="35">
        <f t="shared" si="0"/>
        <v>86401</v>
      </c>
      <c r="B10" s="35">
        <f t="shared" si="1"/>
        <v>92200</v>
      </c>
      <c r="C10" s="37">
        <v>3.53</v>
      </c>
      <c r="D10" s="37">
        <v>14.14</v>
      </c>
      <c r="E10" s="37">
        <v>7.06</v>
      </c>
      <c r="F10" s="37">
        <v>6.43</v>
      </c>
      <c r="G10" s="37">
        <v>9.31</v>
      </c>
      <c r="H10" s="37">
        <v>3.86</v>
      </c>
      <c r="J10" s="35">
        <f t="shared" si="2"/>
        <v>86401</v>
      </c>
      <c r="K10" s="35">
        <f t="shared" si="3"/>
        <v>92200</v>
      </c>
      <c r="L10" s="37">
        <v>4.7300000000000004</v>
      </c>
      <c r="M10" s="37">
        <v>18.89</v>
      </c>
      <c r="N10" s="37">
        <v>9.4600000000000009</v>
      </c>
      <c r="O10" s="37">
        <v>8.58</v>
      </c>
      <c r="P10" s="37">
        <v>12.46</v>
      </c>
      <c r="Q10" s="37">
        <v>5.16</v>
      </c>
      <c r="S10" s="33"/>
      <c r="W10" s="71" t="s">
        <v>37</v>
      </c>
      <c r="X10" s="77">
        <v>1</v>
      </c>
      <c r="Y10" s="33"/>
      <c r="AD10" s="71" t="s">
        <v>38</v>
      </c>
      <c r="AE10" s="78">
        <v>2</v>
      </c>
      <c r="AJ10" s="71" t="s">
        <v>39</v>
      </c>
      <c r="AK10" s="78">
        <v>2</v>
      </c>
      <c r="AP10" s="46" t="s">
        <v>32</v>
      </c>
    </row>
    <row r="11" spans="1:42" ht="15.75" x14ac:dyDescent="0.2">
      <c r="A11" s="35">
        <f t="shared" si="0"/>
        <v>92201</v>
      </c>
      <c r="B11" s="35">
        <f t="shared" si="1"/>
        <v>98000</v>
      </c>
      <c r="C11" s="37">
        <v>3.89</v>
      </c>
      <c r="D11" s="37">
        <v>15.59</v>
      </c>
      <c r="E11" s="37">
        <v>7.78</v>
      </c>
      <c r="F11" s="37">
        <v>7.09</v>
      </c>
      <c r="G11" s="37">
        <v>10.27</v>
      </c>
      <c r="H11" s="37">
        <v>4.25</v>
      </c>
      <c r="J11" s="35">
        <f t="shared" si="2"/>
        <v>92201</v>
      </c>
      <c r="K11" s="35">
        <f t="shared" si="3"/>
        <v>98000</v>
      </c>
      <c r="L11" s="37">
        <v>5.09</v>
      </c>
      <c r="M11" s="37">
        <v>20.34</v>
      </c>
      <c r="N11" s="37">
        <v>10.18</v>
      </c>
      <c r="O11" s="37">
        <v>9.24</v>
      </c>
      <c r="P11" s="37">
        <v>13.42</v>
      </c>
      <c r="Q11" s="37">
        <v>5.55</v>
      </c>
      <c r="S11" s="33"/>
      <c r="W11" s="30" t="s">
        <v>25</v>
      </c>
      <c r="X11" s="76">
        <f>IF(AND(X2=TRUE,$X$10=2),VLOOKUP('Calcul du tarif'!$E$29,$A$2:$H$20,3,TRUE),IF(AND(X2=TRUE,$X$10=1),VLOOKUP('Calcul du tarif'!$E$29,$J$2:$Q$20,3,TRUE),0))</f>
        <v>0</v>
      </c>
      <c r="Y11" s="40">
        <f>IF(AND(Y2=TRUE,$X$10=2),VLOOKUP('Calcul du tarif'!$E$29,$A$2:$H$20,3,TRUE),IF(AND(Y2=TRUE,$X$10=1),VLOOKUP('Calcul du tarif'!$E$29,$J$2:$Q$20,3,TRUE),0))</f>
        <v>0</v>
      </c>
      <c r="Z11" s="40">
        <f>IF(AND(Z2=TRUE,$X$10=2),VLOOKUP('Calcul du tarif'!$E$29,$A$2:$H$20,3,TRUE),IF(AND(Z2=TRUE,$X$10=1),VLOOKUP('Calcul du tarif'!$E$29,$J$2:$Q$20,3,TRUE),0))</f>
        <v>0</v>
      </c>
      <c r="AA11" s="40">
        <f>IF(AND(AA2=TRUE,$X$10=2),VLOOKUP('Calcul du tarif'!$E$29,$A$2:$H$20,3,TRUE),IF(AND(AA2=TRUE,$X$10=1),VLOOKUP('Calcul du tarif'!$E$29,$J$2:$Q$20,3,TRUE),0))</f>
        <v>0</v>
      </c>
      <c r="AB11" s="40">
        <f>IF(AND(AB2=TRUE,$X$10=2),VLOOKUP('Calcul du tarif'!$E$29,$A$2:$H$20,3,TRUE),IF(AND(AB2=TRUE,$X$10=1),VLOOKUP('Calcul du tarif'!$E$29,$J$2:$Q$20,3,TRUE),0))</f>
        <v>0</v>
      </c>
      <c r="AD11" s="40">
        <f>IF(AND(AD2=TRUE,$AE$10=2),VLOOKUP('Calcul du tarif'!$E$29,$A$2:$H$20,3,TRUE),IF(AND(AD2=TRUE,$AE$10=1),VLOOKUP('Calcul du tarif'!$E$29,$J$2:$Q$20,3,TRUE),0))</f>
        <v>0</v>
      </c>
      <c r="AE11" s="76">
        <f>IF(AND(AE2=TRUE,$AE$10=2),VLOOKUP('Calcul du tarif'!$E$29,$A$2:$H$20,3,TRUE),IF(AND(AE2=TRUE,$AE$10=1),VLOOKUP('Calcul du tarif'!$E$29,$J$2:$Q$20,3,TRUE),0))</f>
        <v>0</v>
      </c>
      <c r="AF11" s="40">
        <f>IF(AND(AF2=TRUE,$AE$10=2),VLOOKUP('Calcul du tarif'!$E$29,$A$2:$H$20,3,TRUE),IF(AND(AF2=TRUE,$AE$10=1),VLOOKUP('Calcul du tarif'!$E$29,$J$2:$Q$20,3,TRUE),0))</f>
        <v>0</v>
      </c>
      <c r="AG11" s="40">
        <f>IF(AND(AG2=TRUE,$AE$10=2),VLOOKUP('Calcul du tarif'!$E$29,$A$2:$H$20,3,TRUE),IF(AND(AG2=TRUE,$AE$10=1),VLOOKUP('Calcul du tarif'!$E$29,$J$2:$Q$20,3,TRUE),0))</f>
        <v>0</v>
      </c>
      <c r="AH11" s="40">
        <f>IF(AND(AH2=TRUE,$AE$10=2),VLOOKUP('Calcul du tarif'!$E$29,$A$2:$H$20,3,TRUE),IF(AND(AH2=TRUE,$AE$10=1),VLOOKUP('Calcul du tarif'!$E$29,$J$2:$Q$20,3,TRUE),0))</f>
        <v>0</v>
      </c>
      <c r="AJ11" s="40">
        <f>IF(AND(AJ2=TRUE,$AK$10=2),VLOOKUP('Calcul du tarif'!$E$29,$A$2:$H$20,3,TRUE),IF(AND(AJ2=TRUE,$AK$10=1),VLOOKUP('Calcul du tarif'!$E$29,$J$2:$Q$20,3,TRUE),0))</f>
        <v>0</v>
      </c>
      <c r="AK11" s="76">
        <f>IF(AND(AK2=TRUE,$AK$10=2),VLOOKUP('Calcul du tarif'!$E$29,$A$2:$H$20,3,TRUE),IF(AND(AK2=TRUE,$AK$10=1),VLOOKUP('Calcul du tarif'!$E$29,$J$2:$Q$20,3,TRUE),0))</f>
        <v>0</v>
      </c>
      <c r="AL11" s="40">
        <f>IF(AND(AL2=TRUE,$AK$10=2),VLOOKUP('Calcul du tarif'!$E$29,$A$2:$H$20,3,TRUE),IF(AND(AL2=TRUE,$AK$10=1),VLOOKUP('Calcul du tarif'!$E$29,$J$2:$Q$20,3,TRUE),0))</f>
        <v>0</v>
      </c>
      <c r="AM11" s="40">
        <f>IF(AND(AM2=TRUE,$AK$10=2),VLOOKUP('Calcul du tarif'!$E$29,$A$2:$H$20,3,TRUE),IF(AND(AM2=TRUE,$AK$10=1),VLOOKUP('Calcul du tarif'!$E$29,$J$2:$Q$20,3,TRUE),0))</f>
        <v>0</v>
      </c>
      <c r="AN11" s="40">
        <f>IF(AND(AN2=TRUE,$AK$10=2),VLOOKUP('Calcul du tarif'!$E$29,$A$2:$H$20,3,TRUE),IF(AND(AN2=TRUE,$AK$10=1),VLOOKUP('Calcul du tarif'!$E$29,$J$2:$Q$20,3,TRUE),0))</f>
        <v>0</v>
      </c>
      <c r="AP11" s="40"/>
    </row>
    <row r="12" spans="1:42" ht="15.75" x14ac:dyDescent="0.2">
      <c r="A12" s="35">
        <f t="shared" si="0"/>
        <v>98001</v>
      </c>
      <c r="B12" s="35">
        <f t="shared" si="1"/>
        <v>103800</v>
      </c>
      <c r="C12" s="37">
        <v>4.25</v>
      </c>
      <c r="D12" s="37">
        <v>17.04</v>
      </c>
      <c r="E12" s="37">
        <v>8.51</v>
      </c>
      <c r="F12" s="37">
        <v>7.75</v>
      </c>
      <c r="G12" s="37">
        <v>11.22</v>
      </c>
      <c r="H12" s="37">
        <v>4.6399999999999997</v>
      </c>
      <c r="J12" s="35">
        <f t="shared" si="2"/>
        <v>98001</v>
      </c>
      <c r="K12" s="35">
        <f t="shared" si="3"/>
        <v>103800</v>
      </c>
      <c r="L12" s="37">
        <v>5.45</v>
      </c>
      <c r="M12" s="37">
        <v>21.79</v>
      </c>
      <c r="N12" s="37">
        <v>10.91</v>
      </c>
      <c r="O12" s="37">
        <v>9.9</v>
      </c>
      <c r="P12" s="37">
        <v>14.37</v>
      </c>
      <c r="Q12" s="37">
        <v>5.94</v>
      </c>
      <c r="S12" s="33"/>
      <c r="W12" s="30" t="s">
        <v>26</v>
      </c>
      <c r="X12" s="40">
        <f>IF(AND(X3=TRUE,$X$10=2),VLOOKUP('Calcul du tarif'!$E$29,$A$2:$H$20,4,TRUE)+$AP$12,IF(AND(X3=TRUE,$X$10=1),VLOOKUP('Calcul du tarif'!$E$29,$J$2:$Q$20,4,TRUE)+$AP$12,0))</f>
        <v>0</v>
      </c>
      <c r="Y12" s="40">
        <f>IF(AND(Y3=TRUE,$X$10=2),VLOOKUP('Calcul du tarif'!$E$29,$A$2:$H$20,4,TRUE)+$AP$12,IF(AND(Y3=TRUE,$X$10=1),VLOOKUP('Calcul du tarif'!$E$29,$J$2:$Q$20,4,TRUE)+$AP$12,0))</f>
        <v>0</v>
      </c>
      <c r="Z12" s="40">
        <f>IF(AND(Z3=TRUE,$X$10=2),VLOOKUP('Calcul du tarif'!$E$29,$A$2:$H$20,4,TRUE)+$AP$12,IF(AND(Z3=TRUE,$X$10=1),VLOOKUP('Calcul du tarif'!$E$29,$J$2:$Q$20,4,TRUE)+$AP$12,0))</f>
        <v>0</v>
      </c>
      <c r="AA12" s="40">
        <f>IF(AND(AA3=TRUE,$X$10=2),VLOOKUP('Calcul du tarif'!$E$29,$A$2:$H$20,4,TRUE)+$AP$12,IF(AND(AA3=TRUE,$X$10=1),VLOOKUP('Calcul du tarif'!$E$29,$J$2:$Q$20,4,TRUE)+$AP$12,0))</f>
        <v>0</v>
      </c>
      <c r="AB12" s="40">
        <f>IF(AND(AB3=TRUE,$X$10=2),VLOOKUP('Calcul du tarif'!$E$29,$A$2:$H$20,4,TRUE)+$AP$12,IF(AND(AB3=TRUE,$X$10=1),VLOOKUP('Calcul du tarif'!$E$29,$J$2:$Q$20,4,TRUE)+$AP$12,0))</f>
        <v>0</v>
      </c>
      <c r="AD12" s="40">
        <f>IF(AND(AD3=TRUE,$AE$10=2),VLOOKUP('Calcul du tarif'!$E$29,$A$2:$H$20,4,TRUE)+$AP$12,IF(AND(AD3=TRUE,$AE$10=1),VLOOKUP('Calcul du tarif'!$E$29,$J$2:$Q$20,4,TRUE)+$AP$12,0))</f>
        <v>0</v>
      </c>
      <c r="AE12" s="40">
        <f>IF(AND(AE3=TRUE,$AE$10=2),VLOOKUP('Calcul du tarif'!$E$29,$A$2:$H$20,4,TRUE)+$AP$12,IF(AND(AE3=TRUE,$AE$10=1),VLOOKUP('Calcul du tarif'!$E$29,$J$2:$Q$20,4,TRUE)+$AP$12,0))</f>
        <v>0</v>
      </c>
      <c r="AF12" s="40">
        <f>IF(AND(AF3=TRUE,$AE$10=2),VLOOKUP('Calcul du tarif'!$E$29,$A$2:$H$20,4,TRUE)+$AP$12,IF(AND(AF3=TRUE,$AE$10=1),VLOOKUP('Calcul du tarif'!$E$29,$J$2:$Q$20,4,TRUE)+$AP$12,0))</f>
        <v>0</v>
      </c>
      <c r="AG12" s="40">
        <f>IF(AND(AG3=TRUE,$AE$10=2),VLOOKUP('Calcul du tarif'!$E$29,$A$2:$H$20,4,TRUE)+$AP$12,IF(AND(AG3=TRUE,$AE$10=1),VLOOKUP('Calcul du tarif'!$E$29,$J$2:$Q$20,4,TRUE)+$AP$12,0))</f>
        <v>0</v>
      </c>
      <c r="AH12" s="40">
        <f>IF(AND(AH3=TRUE,$AE$10=2),VLOOKUP('Calcul du tarif'!$E$29,$A$2:$H$20,4,TRUE)+$AP$12,IF(AND(AH3=TRUE,$AE$10=1),VLOOKUP('Calcul du tarif'!$E$29,$J$2:$Q$20,4,TRUE)+$AP$12,0))</f>
        <v>0</v>
      </c>
      <c r="AJ12" s="40">
        <f>IF(AND(AJ3=TRUE,$AK$10=2),VLOOKUP('Calcul du tarif'!$E$29,$A$2:$H$20,4,TRUE)+$AP$12,IF(AND(AJ3=TRUE,$AK$10=1),VLOOKUP('Calcul du tarif'!$E$29,$J$2:$Q$20,4,TRUE)+$AP$12,0))</f>
        <v>0</v>
      </c>
      <c r="AK12" s="40">
        <f>IF(AND(AK3=TRUE,$AK$10=2),VLOOKUP('Calcul du tarif'!$E$29,$A$2:$H$20,4,TRUE)+$AP$12,IF(AND(AK3=TRUE,$AK$10=1),VLOOKUP('Calcul du tarif'!$E$29,$J$2:$Q$20,4,TRUE)+$AP$12,0))</f>
        <v>0</v>
      </c>
      <c r="AL12" s="40">
        <f>IF(AND(AL3=TRUE,$AK$10=2),VLOOKUP('Calcul du tarif'!$E$29,$A$2:$H$20,4,TRUE)+$AP$12,IF(AND(AL3=TRUE,$AK$10=1),VLOOKUP('Calcul du tarif'!$E$29,$J$2:$Q$20,4,TRUE)+$AP$12,0))</f>
        <v>0</v>
      </c>
      <c r="AM12" s="40">
        <f>IF(AND(AM3=TRUE,$AK$10=2),VLOOKUP('Calcul du tarif'!$E$29,$A$2:$H$20,4,TRUE)+$AP$12,IF(AND(AM3=TRUE,$AK$10=1),VLOOKUP('Calcul du tarif'!$E$29,$J$2:$Q$20,4,TRUE)+$AP$12,0))</f>
        <v>0</v>
      </c>
      <c r="AN12" s="40">
        <f>IF(AND(AN3=TRUE,$AK$10=2),VLOOKUP('Calcul du tarif'!$E$29,$A$2:$H$20,4,TRUE)+$AP$12,IF(AND(AN3=TRUE,$AK$10=1),VLOOKUP('Calcul du tarif'!$E$29,$J$2:$Q$20,4,TRUE)+$AP$12,0))</f>
        <v>0</v>
      </c>
      <c r="AP12" s="40">
        <v>0.95</v>
      </c>
    </row>
    <row r="13" spans="1:42" ht="15.75" x14ac:dyDescent="0.2">
      <c r="A13" s="35">
        <f t="shared" si="0"/>
        <v>103801</v>
      </c>
      <c r="B13" s="35">
        <f t="shared" si="1"/>
        <v>109600</v>
      </c>
      <c r="C13" s="37">
        <v>4.6100000000000003</v>
      </c>
      <c r="D13" s="37">
        <v>18.489999999999998</v>
      </c>
      <c r="E13" s="37">
        <v>9.23</v>
      </c>
      <c r="F13" s="37">
        <v>8.41</v>
      </c>
      <c r="G13" s="37">
        <v>12.17</v>
      </c>
      <c r="H13" s="37">
        <v>5.04</v>
      </c>
      <c r="J13" s="35">
        <f t="shared" si="2"/>
        <v>103801</v>
      </c>
      <c r="K13" s="35">
        <f t="shared" si="3"/>
        <v>109600</v>
      </c>
      <c r="L13" s="37">
        <v>5.81</v>
      </c>
      <c r="M13" s="37">
        <v>23.24</v>
      </c>
      <c r="N13" s="37">
        <v>11.63</v>
      </c>
      <c r="O13" s="37">
        <v>10.56</v>
      </c>
      <c r="P13" s="37">
        <v>15.32</v>
      </c>
      <c r="Q13" s="37">
        <v>6.34</v>
      </c>
      <c r="S13" s="33"/>
      <c r="W13" s="30" t="s">
        <v>27</v>
      </c>
      <c r="X13" s="40">
        <f>IF(AND(X4=TRUE,$X$10=2),VLOOKUP('Calcul du tarif'!$E$29,$A$2:$H$20,5,TRUE)+$AP$13,IF(AND(X4=TRUE,$X$10=1),VLOOKUP('Calcul du tarif'!$E$29,$J$2:$Q$20,5,TRUE)+$AP$13,0))</f>
        <v>0</v>
      </c>
      <c r="Y13" s="40">
        <f>IF(AND(Y4=TRUE,$X$10=2),VLOOKUP('Calcul du tarif'!$E$29,$A$2:$H$20,5,TRUE)+$AP$13,IF(AND(Y4=TRUE,$X$10=1),VLOOKUP('Calcul du tarif'!$E$29,$J$2:$Q$20,5,TRUE)+$AP$13,0))</f>
        <v>0</v>
      </c>
      <c r="Z13" s="40">
        <f>IF(AND(Z4=TRUE,$X$10=2),VLOOKUP('Calcul du tarif'!$E$29,$A$2:$H$20,5,TRUE)+$AP$13,IF(AND(Z4=TRUE,$X$10=1),VLOOKUP('Calcul du tarif'!$E$29,$J$2:$Q$20,5,TRUE)+$AP$13,0))</f>
        <v>0</v>
      </c>
      <c r="AA13" s="40">
        <f>IF(AND(AA4=TRUE,$X$10=2),VLOOKUP('Calcul du tarif'!$E$29,$A$2:$H$20,5,TRUE)+$AP$13,IF(AND(AA4=TRUE,$X$10=1),VLOOKUP('Calcul du tarif'!$E$29,$J$2:$Q$20,5,TRUE)+$AP$13,0))</f>
        <v>0</v>
      </c>
      <c r="AB13" s="40">
        <f>IF(AND(AB4=TRUE,$X$10=2),VLOOKUP('Calcul du tarif'!$E$29,$A$2:$H$20,5,TRUE)+$AP$13,IF(AND(AB4=TRUE,$X$10=1),VLOOKUP('Calcul du tarif'!$E$29,$J$2:$Q$20,5,TRUE)+$AP$13,0))</f>
        <v>0</v>
      </c>
      <c r="AD13" s="40">
        <f>IF(AND(AD4=TRUE,$AE$10=2),VLOOKUP('Calcul du tarif'!$E$29,$A$2:$H$20,5,TRUE)+$AP$13,IF(AND(AD4=TRUE,$AE$10=1),VLOOKUP('Calcul du tarif'!$E$29,$J$2:$Q$20,5,TRUE)+$AP$13,0))</f>
        <v>0</v>
      </c>
      <c r="AE13" s="40">
        <f>IF(AND(AE4=TRUE,$AE$10=2),VLOOKUP('Calcul du tarif'!$E$29,$A$2:$H$20,5,TRUE)+$AP$13,IF(AND(AE4=TRUE,$AE$10=1),VLOOKUP('Calcul du tarif'!$E$29,$J$2:$Q$20,5,TRUE)+$AP$13,0))</f>
        <v>0</v>
      </c>
      <c r="AF13" s="40">
        <f>IF(AND(AF4=TRUE,$AE$10=2),VLOOKUP('Calcul du tarif'!$E$29,$A$2:$H$20,5,TRUE)+$AP$13,IF(AND(AF4=TRUE,$AE$10=1),VLOOKUP('Calcul du tarif'!$E$29,$J$2:$Q$20,5,TRUE)+$AP$13,0))</f>
        <v>0</v>
      </c>
      <c r="AG13" s="40">
        <f>IF(AND(AG4=TRUE,$AE$10=2),VLOOKUP('Calcul du tarif'!$E$29,$A$2:$H$20,5,TRUE)+$AP$13,IF(AND(AG4=TRUE,$AE$10=1),VLOOKUP('Calcul du tarif'!$E$29,$J$2:$Q$20,5,TRUE)+$AP$13,0))</f>
        <v>0</v>
      </c>
      <c r="AH13" s="40">
        <f>IF(AND(AH4=TRUE,$AE$10=2),VLOOKUP('Calcul du tarif'!$E$29,$A$2:$H$20,5,TRUE)+$AP$13,IF(AND(AH4=TRUE,$AE$10=1),VLOOKUP('Calcul du tarif'!$E$29,$J$2:$Q$20,5,TRUE)+$AP$13,0))</f>
        <v>0</v>
      </c>
      <c r="AJ13" s="40">
        <f>IF(AND(AJ4=TRUE,$AK$10=2),VLOOKUP('Calcul du tarif'!$E$29,$A$2:$H$20,5,TRUE)+$AP$13,IF(AND(AJ4=TRUE,$AK$10=1),VLOOKUP('Calcul du tarif'!$E$29,$J$2:$Q$20,5,TRUE)+$AP$13,0))</f>
        <v>0</v>
      </c>
      <c r="AK13" s="40">
        <f>IF(AND(AK4=TRUE,$AK$10=2),VLOOKUP('Calcul du tarif'!$E$29,$A$2:$H$20,5,TRUE)+$AP$13,IF(AND(AK4=TRUE,$AK$10=1),VLOOKUP('Calcul du tarif'!$E$29,$J$2:$Q$20,5,TRUE)+$AP$13,0))</f>
        <v>0</v>
      </c>
      <c r="AL13" s="40">
        <f>IF(AND(AL4=TRUE,$AK$10=2),VLOOKUP('Calcul du tarif'!$E$29,$A$2:$H$20,5,TRUE)+$AP$13,IF(AND(AL4=TRUE,$AK$10=1),VLOOKUP('Calcul du tarif'!$E$29,$J$2:$Q$20,5,TRUE)+$AP$13,0))</f>
        <v>0</v>
      </c>
      <c r="AM13" s="40">
        <f>IF(AND(AM4=TRUE,$AK$10=2),VLOOKUP('Calcul du tarif'!$E$29,$A$2:$H$20,5,TRUE)+$AP$13,IF(AND(AM4=TRUE,$AK$10=1),VLOOKUP('Calcul du tarif'!$E$29,$J$2:$Q$20,5,TRUE)+$AP$13,0))</f>
        <v>0</v>
      </c>
      <c r="AN13" s="40">
        <f>IF(AND(AN4=TRUE,$AK$10=2),VLOOKUP('Calcul du tarif'!$E$29,$A$2:$H$20,5,TRUE)+$AP$13,IF(AND(AN4=TRUE,$AK$10=1),VLOOKUP('Calcul du tarif'!$E$29,$J$2:$Q$20,5,TRUE)+$AP$13,0))</f>
        <v>0</v>
      </c>
      <c r="AP13" s="40">
        <v>9.1999999999999993</v>
      </c>
    </row>
    <row r="14" spans="1:42" ht="15.75" x14ac:dyDescent="0.2">
      <c r="A14" s="35">
        <f t="shared" si="0"/>
        <v>109601</v>
      </c>
      <c r="B14" s="35">
        <f t="shared" si="1"/>
        <v>115400</v>
      </c>
      <c r="C14" s="37">
        <v>4.9800000000000004</v>
      </c>
      <c r="D14" s="37">
        <v>19.93</v>
      </c>
      <c r="E14" s="37">
        <v>9.9499999999999993</v>
      </c>
      <c r="F14" s="37">
        <v>9.07</v>
      </c>
      <c r="G14" s="37">
        <v>13.13</v>
      </c>
      <c r="H14" s="37">
        <v>5.43</v>
      </c>
      <c r="J14" s="35">
        <f t="shared" si="2"/>
        <v>109601</v>
      </c>
      <c r="K14" s="35">
        <f t="shared" si="3"/>
        <v>115400</v>
      </c>
      <c r="L14" s="37">
        <v>6.18</v>
      </c>
      <c r="M14" s="37">
        <v>24.68</v>
      </c>
      <c r="N14" s="37">
        <v>12.35</v>
      </c>
      <c r="O14" s="37">
        <v>11.22</v>
      </c>
      <c r="P14" s="37">
        <v>16.28</v>
      </c>
      <c r="Q14" s="37">
        <v>6.73</v>
      </c>
      <c r="S14" s="33"/>
      <c r="W14" s="30" t="s">
        <v>28</v>
      </c>
      <c r="X14" s="40">
        <f>IF(AND(X5=TRUE,$X$10=2),VLOOKUP('Calcul du tarif'!$E$29,$A$2:$H$20,6,TRUE),IF(AND(X5=TRUE,$X$10=1),VLOOKUP('Calcul du tarif'!$E$29,$J$2:$Q$20,6,TRUE),0))</f>
        <v>0</v>
      </c>
      <c r="Y14" s="40">
        <f>IF(AND(Y5=TRUE,$X$10=2),VLOOKUP('Calcul du tarif'!$E$29,$A$2:$H$20,6,TRUE),IF(AND(Y5=TRUE,$X$10=1),VLOOKUP('Calcul du tarif'!$E$29,$J$2:$Q$20,6,TRUE),0))</f>
        <v>0</v>
      </c>
      <c r="Z14" s="40">
        <f>IF(AND(Z5=TRUE,$X$10=2),VLOOKUP('Calcul du tarif'!$E$29,$A$2:$H$20,6,TRUE),IF(AND(Z5=TRUE,$X$10=1),VLOOKUP('Calcul du tarif'!$E$29,$J$2:$Q$20,6,TRUE),0))</f>
        <v>0</v>
      </c>
      <c r="AA14" s="40">
        <f>IF(AND(AA5=TRUE,$X$10=2),VLOOKUP('Calcul du tarif'!$E$29,$A$2:$H$20,6,TRUE),IF(AND(AA5=TRUE,$X$10=1),VLOOKUP('Calcul du tarif'!$E$29,$J$2:$Q$20,6,TRUE),0))</f>
        <v>0</v>
      </c>
      <c r="AB14" s="40">
        <f>IF(AND(AB5=TRUE,$X$10=2),VLOOKUP('Calcul du tarif'!$E$29,$A$2:$H$20,6,TRUE),IF(AND(AB5=TRUE,$X$10=1),VLOOKUP('Calcul du tarif'!$E$29,$J$2:$Q$20,6,TRUE),0))</f>
        <v>0</v>
      </c>
      <c r="AD14" s="40">
        <f>IF(AND(AD5=TRUE,$AE$10=2),VLOOKUP('Calcul du tarif'!$E$29,$A$2:$H$20,6,TRUE),IF(AND(AD5=TRUE,$AE$10=1),VLOOKUP('Calcul du tarif'!$E$29,$J$2:$Q$20,6,TRUE),0))</f>
        <v>0</v>
      </c>
      <c r="AE14" s="40">
        <f>IF(AND(AE5=TRUE,$AE$10=2),VLOOKUP('Calcul du tarif'!$E$29,$A$2:$H$20,6,TRUE),IF(AND(AE5=TRUE,$AE$10=1),VLOOKUP('Calcul du tarif'!$E$29,$J$2:$Q$20,6,TRUE),0))</f>
        <v>0</v>
      </c>
      <c r="AF14" s="40">
        <f>IF(AND(AF5=TRUE,$AE$10=2),VLOOKUP('Calcul du tarif'!$E$29,$A$2:$H$20,6,TRUE),IF(AND(AF5=TRUE,$AE$10=1),VLOOKUP('Calcul du tarif'!$E$29,$J$2:$Q$20,6,TRUE),0))</f>
        <v>0</v>
      </c>
      <c r="AG14" s="40">
        <f>IF(AND(AG5=TRUE,$AE$10=2),VLOOKUP('Calcul du tarif'!$E$29,$A$2:$H$20,6,TRUE),IF(AND(AG5=TRUE,$AE$10=1),VLOOKUP('Calcul du tarif'!$E$29,$J$2:$Q$20,6,TRUE),0))</f>
        <v>0</v>
      </c>
      <c r="AH14" s="40">
        <f>IF(AND(AH5=TRUE,$AE$10=2),VLOOKUP('Calcul du tarif'!$E$29,$A$2:$H$20,6,TRUE),IF(AND(AH5=TRUE,$AE$10=1),VLOOKUP('Calcul du tarif'!$E$29,$J$2:$Q$20,6,TRUE),0))</f>
        <v>0</v>
      </c>
      <c r="AJ14" s="40">
        <f>IF(AND(AJ5=TRUE,$AK$10=2),VLOOKUP('Calcul du tarif'!$E$29,$A$2:$H$20,6,TRUE),IF(AND(AJ5=TRUE,$AK$10=1),VLOOKUP('Calcul du tarif'!$E$29,$J$2:$Q$20,6,TRUE),0))</f>
        <v>0</v>
      </c>
      <c r="AK14" s="40">
        <f>IF(AND(AK5=TRUE,$AK$10=2),VLOOKUP('Calcul du tarif'!$E$29,$A$2:$H$20,6,TRUE),IF(AND(AK5=TRUE,$AK$10=1),VLOOKUP('Calcul du tarif'!$E$29,$J$2:$Q$20,6,TRUE),0))</f>
        <v>0</v>
      </c>
      <c r="AL14" s="40">
        <f>IF(AND(AL5=TRUE,$AK$10=2),VLOOKUP('Calcul du tarif'!$E$29,$A$2:$H$20,6,TRUE),IF(AND(AL5=TRUE,$AK$10=1),VLOOKUP('Calcul du tarif'!$E$29,$J$2:$Q$20,6,TRUE),0))</f>
        <v>0</v>
      </c>
      <c r="AM14" s="40">
        <f>IF(AND(AM5=TRUE,$AK$10=2),VLOOKUP('Calcul du tarif'!$E$29,$A$2:$H$20,6,TRUE),IF(AND(AM5=TRUE,$AK$10=1),VLOOKUP('Calcul du tarif'!$E$29,$J$2:$Q$20,6,TRUE),0))</f>
        <v>0</v>
      </c>
      <c r="AN14" s="40">
        <f>IF(AND(AN5=TRUE,$AK$10=2),VLOOKUP('Calcul du tarif'!$E$29,$A$2:$H$20,6,TRUE),IF(AND(AN5=TRUE,$AK$10=1),VLOOKUP('Calcul du tarif'!$E$29,$J$2:$Q$20,6,TRUE),0))</f>
        <v>0</v>
      </c>
      <c r="AP14" s="40"/>
    </row>
    <row r="15" spans="1:42" ht="15.75" x14ac:dyDescent="0.2">
      <c r="A15" s="35">
        <f t="shared" si="0"/>
        <v>115401</v>
      </c>
      <c r="B15" s="35">
        <f t="shared" si="1"/>
        <v>121200</v>
      </c>
      <c r="C15" s="37">
        <v>5.34</v>
      </c>
      <c r="D15" s="37">
        <v>21.38</v>
      </c>
      <c r="E15" s="37">
        <v>10.67</v>
      </c>
      <c r="F15" s="37">
        <v>9.73</v>
      </c>
      <c r="G15" s="37">
        <v>14.08</v>
      </c>
      <c r="H15" s="37">
        <v>5.83</v>
      </c>
      <c r="J15" s="35">
        <f t="shared" si="2"/>
        <v>115401</v>
      </c>
      <c r="K15" s="35">
        <f t="shared" si="3"/>
        <v>121200</v>
      </c>
      <c r="L15" s="37">
        <v>6.54</v>
      </c>
      <c r="M15" s="37">
        <v>26.13</v>
      </c>
      <c r="N15" s="37">
        <v>13.07</v>
      </c>
      <c r="O15" s="37">
        <v>11.88</v>
      </c>
      <c r="P15" s="37">
        <v>17.23</v>
      </c>
      <c r="Q15" s="37">
        <v>7.13</v>
      </c>
      <c r="S15" s="33"/>
      <c r="W15" s="30" t="s">
        <v>30</v>
      </c>
      <c r="X15" s="40">
        <f>IF(AND(X6=TRUE,$X$10=2),VLOOKUP('Calcul du tarif'!$E$29,$A$2:$H$20,7,TRUE)+$AP$15,IF(AND(X6=TRUE,$X$10=1),VLOOKUP('Calcul du tarif'!$E$29,$J$2:$Q$20,7,TRUE)+$AP$15,0))</f>
        <v>0</v>
      </c>
      <c r="Y15" s="40">
        <f>IF(AND(Y6=TRUE,$X$10=2),VLOOKUP('Calcul du tarif'!$E$29,$A$2:$H$20,7,TRUE)+$AP$15,IF(AND(Y6=TRUE,$X$10=1),VLOOKUP('Calcul du tarif'!$E$29,$J$2:$Q$20,7,TRUE)+$AP$15,0))</f>
        <v>0</v>
      </c>
      <c r="Z15" s="40">
        <f>IF(AND(Z6=TRUE,$X$10=2),VLOOKUP('Calcul du tarif'!$E$29,$A$2:$H$20,7,TRUE)+$AP$15,IF(AND(Z6=TRUE,$X$10=1),VLOOKUP('Calcul du tarif'!$E$29,$J$2:$Q$20,7,TRUE)+$AP$15,0))</f>
        <v>0</v>
      </c>
      <c r="AA15" s="40">
        <f>IF(AND(AA6=TRUE,$X$10=2),VLOOKUP('Calcul du tarif'!$E$29,$A$2:$H$20,7,TRUE)+$AP$15,IF(AND(AA6=TRUE,$X$10=1),VLOOKUP('Calcul du tarif'!$E$29,$J$2:$Q$20,7,TRUE)+$AP$15,0))</f>
        <v>0</v>
      </c>
      <c r="AB15" s="40">
        <f>IF(AND(AB6=TRUE,$X$10=2),VLOOKUP('Calcul du tarif'!$E$29,$A$2:$H$20,7,TRUE)+$AP$15,IF(AND(AB6=TRUE,$X$10=1),VLOOKUP('Calcul du tarif'!$E$29,$J$2:$Q$20,7,TRUE)+$AP$15,0))</f>
        <v>0</v>
      </c>
      <c r="AD15" s="40">
        <f>IF(AND(AD6=TRUE,$AE$10=2),VLOOKUP('Calcul du tarif'!$E$29,$A$2:$H$20,7,TRUE)+$AP$15,IF(AND(AD6=TRUE,$AE$10=1),VLOOKUP('Calcul du tarif'!$E$29,$J$2:$Q$20,7,TRUE)+$AP$15,0))</f>
        <v>0</v>
      </c>
      <c r="AE15" s="40">
        <f>IF(AND(AE6=TRUE,$AE$10=2),VLOOKUP('Calcul du tarif'!$E$29,$A$2:$H$20,7,TRUE)+$AP$15,IF(AND(AE6=TRUE,$AE$10=1),VLOOKUP('Calcul du tarif'!$E$29,$J$2:$Q$20,7,TRUE)+$AP$15,0))</f>
        <v>0</v>
      </c>
      <c r="AF15" s="40">
        <f>IF(AND(AF6=TRUE,$AE$10=2),VLOOKUP('Calcul du tarif'!$E$29,$A$2:$H$20,7,TRUE)+$AP$15,IF(AND(AF6=TRUE,$AE$10=1),VLOOKUP('Calcul du tarif'!$E$29,$J$2:$Q$20,7,TRUE)+$AP$15,0))</f>
        <v>0</v>
      </c>
      <c r="AG15" s="40">
        <f>IF(AND(AG6=TRUE,$AE$10=2),VLOOKUP('Calcul du tarif'!$E$29,$A$2:$H$20,7,TRUE)+$AP$15,IF(AND(AG6=TRUE,$AE$10=1),VLOOKUP('Calcul du tarif'!$E$29,$J$2:$Q$20,7,TRUE)+$AP$15,0))</f>
        <v>0</v>
      </c>
      <c r="AH15" s="40">
        <f>IF(AND(AH6=TRUE,$AE$10=2),VLOOKUP('Calcul du tarif'!$E$29,$A$2:$H$20,7,TRUE)+$AP$15,IF(AND(AH6=TRUE,$AE$10=1),VLOOKUP('Calcul du tarif'!$E$29,$J$2:$Q$20,7,TRUE)+$AP$15,0))</f>
        <v>0</v>
      </c>
      <c r="AJ15" s="40">
        <f>IF(AND(AJ6=TRUE,$AK$10=2),VLOOKUP('Calcul du tarif'!$E$29,$A$2:$H$20,7,TRUE)+$AP$15,IF(AND(AJ6=TRUE,$AK$10=1),VLOOKUP('Calcul du tarif'!$E$29,$J$2:$Q$20,7,TRUE)+$AP$15,0))</f>
        <v>0</v>
      </c>
      <c r="AK15" s="40">
        <f>IF(AND(AK6=TRUE,$AK$10=2),VLOOKUP('Calcul du tarif'!$E$29,$A$2:$H$20,7,TRUE)+$AP$15,IF(AND(AK6=TRUE,$AK$10=1),VLOOKUP('Calcul du tarif'!$E$29,$J$2:$Q$20,7,TRUE)+$AP$15,0))</f>
        <v>0</v>
      </c>
      <c r="AL15" s="40">
        <f>IF(AND(AL6=TRUE,$AK$10=2),VLOOKUP('Calcul du tarif'!$E$29,$A$2:$H$20,7,TRUE)+$AP$15,IF(AND(AL6=TRUE,$AK$10=1),VLOOKUP('Calcul du tarif'!$E$29,$J$2:$Q$20,7,TRUE)+$AP$15,0))</f>
        <v>0</v>
      </c>
      <c r="AM15" s="40">
        <f>IF(AND(AM6=TRUE,$AK$10=2),VLOOKUP('Calcul du tarif'!$E$29,$A$2:$H$20,7,TRUE)+$AP$15,IF(AND(AM6=TRUE,$AK$10=1),VLOOKUP('Calcul du tarif'!$E$29,$J$2:$Q$20,7,TRUE)+$AP$15,0))</f>
        <v>0</v>
      </c>
      <c r="AN15" s="40">
        <f>IF(AND(AN6=TRUE,$AK$10=2),VLOOKUP('Calcul du tarif'!$E$29,$A$2:$H$20,7,TRUE)+$AP$15,IF(AND(AN6=TRUE,$AK$10=1),VLOOKUP('Calcul du tarif'!$E$29,$J$2:$Q$20,7,TRUE)+$AP$15,0))</f>
        <v>0</v>
      </c>
      <c r="AP15" s="40">
        <v>0.95</v>
      </c>
    </row>
    <row r="16" spans="1:42" ht="15.75" x14ac:dyDescent="0.2">
      <c r="A16" s="35">
        <f t="shared" si="0"/>
        <v>121201</v>
      </c>
      <c r="B16" s="35">
        <f t="shared" si="1"/>
        <v>127000</v>
      </c>
      <c r="C16" s="37">
        <v>5.7</v>
      </c>
      <c r="D16" s="37">
        <v>22.83</v>
      </c>
      <c r="E16" s="37">
        <v>11.39</v>
      </c>
      <c r="F16" s="37">
        <v>10.38</v>
      </c>
      <c r="G16" s="37">
        <v>15.03</v>
      </c>
      <c r="H16" s="37">
        <v>6.22</v>
      </c>
      <c r="J16" s="35">
        <f t="shared" si="2"/>
        <v>121201</v>
      </c>
      <c r="K16" s="35">
        <f t="shared" si="3"/>
        <v>127000</v>
      </c>
      <c r="L16" s="37">
        <v>6.9</v>
      </c>
      <c r="M16" s="37">
        <v>27.58</v>
      </c>
      <c r="N16" s="37">
        <v>13.79</v>
      </c>
      <c r="O16" s="37">
        <v>12.53</v>
      </c>
      <c r="P16" s="37">
        <v>18.18</v>
      </c>
      <c r="Q16" s="37">
        <v>7.52</v>
      </c>
      <c r="S16" s="33"/>
      <c r="W16" s="30" t="s">
        <v>29</v>
      </c>
      <c r="X16" s="40">
        <f>IF(AND(X7=TRUE,$X$10=2),VLOOKUP('Calcul du tarif'!$E$29,$A$2:$H$20,8,TRUE),IF(AND(X7=TRUE,$X$10=1),VLOOKUP('Calcul du tarif'!$E$29,$J$2:$Q$20,8,TRUE),0))</f>
        <v>0</v>
      </c>
      <c r="Y16" s="40">
        <f>IF(AND(Y7=TRUE,$X$10=2),VLOOKUP('Calcul du tarif'!$E$29,$A$2:$H$20,8,TRUE),IF(AND(Y7=TRUE,$X$10=1),VLOOKUP('Calcul du tarif'!$E$29,$J$2:$Q$20,8,TRUE),0))</f>
        <v>0</v>
      </c>
      <c r="Z16" s="40">
        <f>IF(AND(Z7=TRUE,$X$10=2),VLOOKUP('Calcul du tarif'!$E$29,$A$2:$H$20,8,TRUE),IF(AND(Z7=TRUE,$X$10=1),VLOOKUP('Calcul du tarif'!$E$29,$J$2:$Q$20,8,TRUE),0))</f>
        <v>0</v>
      </c>
      <c r="AA16" s="40">
        <f>IF(AND(AA7=TRUE,$X$10=2),VLOOKUP('Calcul du tarif'!$E$29,$A$2:$H$20,8,TRUE),IF(AND(AA7=TRUE,$X$10=1),VLOOKUP('Calcul du tarif'!$E$29,$J$2:$Q$20,8,TRUE),0))</f>
        <v>0</v>
      </c>
      <c r="AB16" s="40">
        <f>IF(AND(AB7=TRUE,$X$10=2),VLOOKUP('Calcul du tarif'!$E$29,$A$2:$H$20,8,TRUE),IF(AND(AB7=TRUE,$X$10=1),VLOOKUP('Calcul du tarif'!$E$29,$J$2:$Q$20,8,TRUE),0))</f>
        <v>0</v>
      </c>
      <c r="AD16" s="40">
        <f>IF(AND(AD7=TRUE,$AE$10=2),VLOOKUP('Calcul du tarif'!$E$29,$A$2:$H$20,8,TRUE),IF(AND(AD7=TRUE,$AE$10=1),VLOOKUP('Calcul du tarif'!$E$29,$J$2:$Q$20,8,TRUE),0))</f>
        <v>0</v>
      </c>
      <c r="AE16" s="40">
        <f>IF(AND(AE7=TRUE,$AE$10=2),VLOOKUP('Calcul du tarif'!$E$29,$A$2:$H$20,8,TRUE),IF(AND(AE7=TRUE,$AE$10=1),VLOOKUP('Calcul du tarif'!$E$29,$J$2:$Q$20,8,TRUE),0))</f>
        <v>0</v>
      </c>
      <c r="AF16" s="40">
        <f>IF(AND(AF7=TRUE,$AE$10=2),VLOOKUP('Calcul du tarif'!$E$29,$A$2:$H$20,8,TRUE),IF(AND(AF7=TRUE,$AE$10=1),VLOOKUP('Calcul du tarif'!$E$29,$J$2:$Q$20,8,TRUE),0))</f>
        <v>0</v>
      </c>
      <c r="AG16" s="40">
        <f>IF(AND(AG7=TRUE,$AE$10=2),VLOOKUP('Calcul du tarif'!$E$29,$A$2:$H$20,8,TRUE),IF(AND(AG7=TRUE,$AE$10=1),VLOOKUP('Calcul du tarif'!$E$29,$J$2:$Q$20,8,TRUE),0))</f>
        <v>0</v>
      </c>
      <c r="AH16" s="40">
        <f>IF(AND(AH7=TRUE,$AE$10=2),VLOOKUP('Calcul du tarif'!$E$29,$A$2:$H$20,8,TRUE),IF(AND(AH7=TRUE,$AE$10=1),VLOOKUP('Calcul du tarif'!$E$29,$J$2:$Q$20,8,TRUE),0))</f>
        <v>0</v>
      </c>
      <c r="AJ16" s="40">
        <f>IF(AND(AJ7=TRUE,$AK$10=2),VLOOKUP('Calcul du tarif'!$E$29,$A$2:$H$20,8,TRUE),IF(AND(AJ7=TRUE,$AK$10=1),VLOOKUP('Calcul du tarif'!$E$29,$J$2:$Q$20,8,TRUE),0))</f>
        <v>0</v>
      </c>
      <c r="AK16" s="40">
        <f>IF(AND(AK7=TRUE,$AK$10=2),VLOOKUP('Calcul du tarif'!$E$29,$A$2:$H$20,8,TRUE),IF(AND(AK7=TRUE,$AK$10=1),VLOOKUP('Calcul du tarif'!$E$29,$J$2:$Q$20,8,TRUE),0))</f>
        <v>0</v>
      </c>
      <c r="AL16" s="40">
        <f>IF(AND(AL7=TRUE,$AK$10=2),VLOOKUP('Calcul du tarif'!$E$29,$A$2:$H$20,8,TRUE),IF(AND(AL7=TRUE,$AK$10=1),VLOOKUP('Calcul du tarif'!$E$29,$J$2:$Q$20,8,TRUE),0))</f>
        <v>0</v>
      </c>
      <c r="AM16" s="40">
        <f>IF(AND(AM7=TRUE,$AK$10=2),VLOOKUP('Calcul du tarif'!$E$29,$A$2:$H$20,8,TRUE),IF(AND(AM7=TRUE,$AK$10=1),VLOOKUP('Calcul du tarif'!$E$29,$J$2:$Q$20,8,TRUE),0))</f>
        <v>0</v>
      </c>
      <c r="AN16" s="40">
        <f>IF(AND(AN7=TRUE,$AK$10=2),VLOOKUP('Calcul du tarif'!$E$29,$A$2:$H$20,8,TRUE),IF(AND(AN7=TRUE,$AK$10=1),VLOOKUP('Calcul du tarif'!$E$29,$J$2:$Q$20,8,TRUE),0))</f>
        <v>0</v>
      </c>
      <c r="AP16" s="40"/>
    </row>
    <row r="17" spans="1:24" x14ac:dyDescent="0.2">
      <c r="A17" s="35">
        <f t="shared" si="0"/>
        <v>127001</v>
      </c>
      <c r="B17" s="35">
        <f t="shared" si="1"/>
        <v>132800</v>
      </c>
      <c r="C17" s="37">
        <v>6.06</v>
      </c>
      <c r="D17" s="37">
        <v>24.28</v>
      </c>
      <c r="E17" s="37">
        <v>12.12</v>
      </c>
      <c r="F17" s="37">
        <v>11.04</v>
      </c>
      <c r="G17" s="37">
        <v>15.98</v>
      </c>
      <c r="H17" s="37">
        <v>6.62</v>
      </c>
      <c r="J17" s="35">
        <f t="shared" si="2"/>
        <v>127001</v>
      </c>
      <c r="K17" s="35">
        <f t="shared" si="3"/>
        <v>132800</v>
      </c>
      <c r="L17" s="37">
        <v>7.26</v>
      </c>
      <c r="M17" s="37">
        <v>29.03</v>
      </c>
      <c r="N17" s="37">
        <v>14.52</v>
      </c>
      <c r="O17" s="37">
        <v>13.19</v>
      </c>
      <c r="P17" s="37">
        <v>19.13</v>
      </c>
      <c r="Q17" s="37">
        <v>7.92</v>
      </c>
    </row>
    <row r="18" spans="1:24" ht="13.5" thickBot="1" x14ac:dyDescent="0.25">
      <c r="A18" s="35">
        <f t="shared" si="0"/>
        <v>132801</v>
      </c>
      <c r="B18" s="35">
        <f t="shared" si="1"/>
        <v>138600</v>
      </c>
      <c r="C18" s="37">
        <v>6.42</v>
      </c>
      <c r="D18" s="37">
        <v>25.72</v>
      </c>
      <c r="E18" s="37">
        <v>12.84</v>
      </c>
      <c r="F18" s="37">
        <v>11.7</v>
      </c>
      <c r="G18" s="37">
        <v>16.940000000000001</v>
      </c>
      <c r="H18" s="37">
        <v>7.01</v>
      </c>
      <c r="J18" s="35">
        <f t="shared" si="2"/>
        <v>132801</v>
      </c>
      <c r="K18" s="35">
        <f t="shared" si="3"/>
        <v>138600</v>
      </c>
      <c r="L18" s="37">
        <v>7.62</v>
      </c>
      <c r="M18" s="37">
        <v>30.47</v>
      </c>
      <c r="N18" s="37">
        <v>15.24</v>
      </c>
      <c r="O18" s="37">
        <v>13.85</v>
      </c>
      <c r="P18" s="37">
        <v>20.09</v>
      </c>
      <c r="Q18" s="37">
        <v>8.31</v>
      </c>
    </row>
    <row r="19" spans="1:24" ht="16.5" thickBot="1" x14ac:dyDescent="0.25">
      <c r="A19" s="35">
        <f t="shared" si="0"/>
        <v>138601</v>
      </c>
      <c r="B19" s="35">
        <f t="shared" si="1"/>
        <v>144400</v>
      </c>
      <c r="C19" s="37">
        <v>6.78</v>
      </c>
      <c r="D19" s="37">
        <v>27.17</v>
      </c>
      <c r="E19" s="37">
        <v>13.56</v>
      </c>
      <c r="F19" s="37">
        <v>12.36</v>
      </c>
      <c r="G19" s="37">
        <v>17.89</v>
      </c>
      <c r="H19" s="37">
        <v>7.41</v>
      </c>
      <c r="J19" s="35">
        <f t="shared" si="2"/>
        <v>138601</v>
      </c>
      <c r="K19" s="35">
        <f t="shared" si="3"/>
        <v>144400</v>
      </c>
      <c r="L19" s="37">
        <v>7.98</v>
      </c>
      <c r="M19" s="37">
        <v>31.92</v>
      </c>
      <c r="N19" s="37">
        <v>15.96</v>
      </c>
      <c r="O19" s="37">
        <v>14.51</v>
      </c>
      <c r="P19" s="37">
        <v>21.04</v>
      </c>
      <c r="Q19" s="37">
        <v>8.7100000000000009</v>
      </c>
      <c r="S19" s="33"/>
      <c r="W19" s="44" t="s">
        <v>31</v>
      </c>
      <c r="X19" s="45">
        <f>SUM(X11:AB16)+SUM(AD11:AH16)+SUM(AJ11:AN16)</f>
        <v>0</v>
      </c>
    </row>
    <row r="20" spans="1:24" x14ac:dyDescent="0.2">
      <c r="A20" s="35">
        <f t="shared" si="0"/>
        <v>144401</v>
      </c>
      <c r="B20" s="35" t="s">
        <v>16</v>
      </c>
      <c r="C20" s="37">
        <v>7.14</v>
      </c>
      <c r="D20" s="37">
        <v>28.62</v>
      </c>
      <c r="E20" s="37">
        <v>14.28</v>
      </c>
      <c r="F20" s="37">
        <v>13.02</v>
      </c>
      <c r="G20" s="37">
        <v>18.84</v>
      </c>
      <c r="H20" s="37">
        <v>7.8</v>
      </c>
      <c r="J20" s="35">
        <f t="shared" si="2"/>
        <v>144401</v>
      </c>
      <c r="K20" s="35" t="s">
        <v>16</v>
      </c>
      <c r="L20" s="37">
        <v>8.34</v>
      </c>
      <c r="M20" s="37">
        <v>33.369999999999997</v>
      </c>
      <c r="N20" s="37">
        <v>16.68</v>
      </c>
      <c r="O20" s="37">
        <v>15.17</v>
      </c>
      <c r="P20" s="37">
        <v>21.99</v>
      </c>
      <c r="Q20" s="37">
        <v>9.1</v>
      </c>
    </row>
    <row r="21" spans="1:24" x14ac:dyDescent="0.2">
      <c r="A21" s="32"/>
      <c r="B21" s="32"/>
      <c r="C21" s="2"/>
      <c r="D21" s="1"/>
      <c r="E21" s="1"/>
      <c r="F21" s="1"/>
    </row>
    <row r="22" spans="1:24" x14ac:dyDescent="0.2">
      <c r="A22" s="32"/>
      <c r="B22" s="47" t="s">
        <v>33</v>
      </c>
      <c r="C22" s="48">
        <f>C3-C2</f>
        <v>0.36</v>
      </c>
      <c r="D22" s="48">
        <f t="shared" ref="D22:H22" si="4">D3-D2</f>
        <v>1.44</v>
      </c>
      <c r="E22" s="48">
        <f t="shared" si="4"/>
        <v>0.72999999999999976</v>
      </c>
      <c r="F22" s="48">
        <f t="shared" si="4"/>
        <v>0.66000000000000014</v>
      </c>
      <c r="G22" s="48">
        <f t="shared" si="4"/>
        <v>0.95000000000000018</v>
      </c>
      <c r="H22" s="48">
        <f t="shared" si="4"/>
        <v>0.39000000000000012</v>
      </c>
      <c r="I22" s="48"/>
      <c r="J22" s="48"/>
      <c r="K22" s="47" t="s">
        <v>33</v>
      </c>
      <c r="L22" s="48">
        <f t="shared" ref="L22:Q22" si="5">L3-L2</f>
        <v>0.3600000000000001</v>
      </c>
      <c r="M22" s="48">
        <f t="shared" si="5"/>
        <v>1.4399999999999995</v>
      </c>
      <c r="N22" s="48">
        <f t="shared" si="5"/>
        <v>0.73</v>
      </c>
      <c r="O22" s="48">
        <f t="shared" si="5"/>
        <v>0.66000000000000014</v>
      </c>
      <c r="P22" s="48">
        <f t="shared" si="5"/>
        <v>0.95000000000000018</v>
      </c>
      <c r="Q22" s="49">
        <f t="shared" si="5"/>
        <v>0.39000000000000012</v>
      </c>
    </row>
    <row r="23" spans="1:24" x14ac:dyDescent="0.2">
      <c r="A23" s="32"/>
      <c r="B23" s="50"/>
      <c r="C23" s="2">
        <f t="shared" ref="C23:H39" si="6">C4-C3</f>
        <v>0.3600000000000001</v>
      </c>
      <c r="D23" s="2">
        <f t="shared" si="6"/>
        <v>1.4500000000000002</v>
      </c>
      <c r="E23" s="2">
        <f t="shared" si="6"/>
        <v>0.7200000000000002</v>
      </c>
      <c r="F23" s="2">
        <f t="shared" si="6"/>
        <v>0.64999999999999991</v>
      </c>
      <c r="G23" s="2">
        <f t="shared" si="6"/>
        <v>0.96</v>
      </c>
      <c r="H23" s="2">
        <f t="shared" si="6"/>
        <v>0.39999999999999991</v>
      </c>
      <c r="I23" s="2"/>
      <c r="J23" s="2"/>
      <c r="K23" s="2"/>
      <c r="L23" s="2">
        <f t="shared" ref="L23:Q23" si="7">L4-L3</f>
        <v>0.35999999999999988</v>
      </c>
      <c r="M23" s="2">
        <f t="shared" si="7"/>
        <v>1.4500000000000011</v>
      </c>
      <c r="N23" s="2">
        <f t="shared" ref="N23:N39" si="8">N3-N2</f>
        <v>0.73</v>
      </c>
      <c r="O23" s="2">
        <f t="shared" si="7"/>
        <v>0.64999999999999991</v>
      </c>
      <c r="P23" s="2">
        <f t="shared" si="7"/>
        <v>0.96</v>
      </c>
      <c r="Q23" s="51">
        <f t="shared" si="7"/>
        <v>0.39999999999999991</v>
      </c>
    </row>
    <row r="24" spans="1:24" x14ac:dyDescent="0.2">
      <c r="A24" s="32"/>
      <c r="B24" s="50"/>
      <c r="C24" s="2">
        <f t="shared" si="6"/>
        <v>0.36999999999999988</v>
      </c>
      <c r="D24" s="2">
        <f t="shared" si="6"/>
        <v>1.4500000000000002</v>
      </c>
      <c r="E24" s="2">
        <f t="shared" si="6"/>
        <v>0.7200000000000002</v>
      </c>
      <c r="F24" s="2">
        <f t="shared" si="6"/>
        <v>0.66000000000000014</v>
      </c>
      <c r="G24" s="2">
        <f t="shared" si="6"/>
        <v>0.94999999999999973</v>
      </c>
      <c r="H24" s="2">
        <f t="shared" si="6"/>
        <v>0.3899999999999999</v>
      </c>
      <c r="I24" s="2"/>
      <c r="J24" s="2"/>
      <c r="K24" s="2"/>
      <c r="L24" s="2">
        <f t="shared" ref="L24:Q24" si="9">L5-L4</f>
        <v>0.37000000000000011</v>
      </c>
      <c r="M24" s="2">
        <f t="shared" si="9"/>
        <v>1.4499999999999993</v>
      </c>
      <c r="N24" s="2">
        <f t="shared" si="8"/>
        <v>0.71999999999999975</v>
      </c>
      <c r="O24" s="2">
        <f t="shared" si="9"/>
        <v>0.66000000000000014</v>
      </c>
      <c r="P24" s="2">
        <f t="shared" si="9"/>
        <v>0.95000000000000018</v>
      </c>
      <c r="Q24" s="51">
        <f t="shared" si="9"/>
        <v>0.39000000000000012</v>
      </c>
    </row>
    <row r="25" spans="1:24" x14ac:dyDescent="0.2">
      <c r="A25" s="32"/>
      <c r="B25" s="50"/>
      <c r="C25" s="2">
        <f t="shared" si="6"/>
        <v>0.35999999999999988</v>
      </c>
      <c r="D25" s="2">
        <f t="shared" si="6"/>
        <v>1.4499999999999993</v>
      </c>
      <c r="E25" s="2">
        <f t="shared" si="6"/>
        <v>0.71999999999999975</v>
      </c>
      <c r="F25" s="2">
        <f t="shared" si="6"/>
        <v>0.6599999999999997</v>
      </c>
      <c r="G25" s="2">
        <f t="shared" si="6"/>
        <v>0.95000000000000018</v>
      </c>
      <c r="H25" s="2">
        <f t="shared" si="6"/>
        <v>0.39999999999999991</v>
      </c>
      <c r="I25" s="2"/>
      <c r="J25" s="2"/>
      <c r="K25" s="2"/>
      <c r="L25" s="2">
        <f t="shared" ref="L25:Q25" si="10">L6-L5</f>
        <v>0.35999999999999988</v>
      </c>
      <c r="M25" s="2">
        <f t="shared" si="10"/>
        <v>1.4499999999999993</v>
      </c>
      <c r="N25" s="2">
        <f t="shared" si="8"/>
        <v>0.71999999999999975</v>
      </c>
      <c r="O25" s="2">
        <f t="shared" si="10"/>
        <v>0.66000000000000014</v>
      </c>
      <c r="P25" s="2">
        <f t="shared" si="10"/>
        <v>0.95000000000000018</v>
      </c>
      <c r="Q25" s="51">
        <f t="shared" si="10"/>
        <v>0.39999999999999991</v>
      </c>
    </row>
    <row r="26" spans="1:24" x14ac:dyDescent="0.2">
      <c r="A26" s="32"/>
      <c r="B26" s="50"/>
      <c r="C26" s="2">
        <f t="shared" si="6"/>
        <v>0.36000000000000032</v>
      </c>
      <c r="D26" s="2">
        <f t="shared" si="6"/>
        <v>1.4400000000000013</v>
      </c>
      <c r="E26" s="2">
        <f t="shared" si="6"/>
        <v>0.71999999999999975</v>
      </c>
      <c r="F26" s="2">
        <f t="shared" si="6"/>
        <v>0.66000000000000014</v>
      </c>
      <c r="G26" s="2">
        <f t="shared" si="6"/>
        <v>0.96</v>
      </c>
      <c r="H26" s="2">
        <f t="shared" si="6"/>
        <v>0.39000000000000012</v>
      </c>
      <c r="I26" s="2"/>
      <c r="J26" s="2"/>
      <c r="K26" s="2"/>
      <c r="L26" s="2">
        <f t="shared" ref="L26:Q26" si="11">L7-L6</f>
        <v>0.35999999999999988</v>
      </c>
      <c r="M26" s="2">
        <f t="shared" si="11"/>
        <v>1.4400000000000013</v>
      </c>
      <c r="N26" s="2">
        <f t="shared" si="8"/>
        <v>0.72000000000000064</v>
      </c>
      <c r="O26" s="2">
        <f t="shared" si="11"/>
        <v>0.66000000000000014</v>
      </c>
      <c r="P26" s="2">
        <f t="shared" si="11"/>
        <v>0.95999999999999908</v>
      </c>
      <c r="Q26" s="51">
        <f t="shared" si="11"/>
        <v>0.39000000000000012</v>
      </c>
    </row>
    <row r="27" spans="1:24" x14ac:dyDescent="0.2">
      <c r="A27" s="32"/>
      <c r="B27" s="50"/>
      <c r="C27" s="2">
        <f t="shared" si="6"/>
        <v>0.35999999999999988</v>
      </c>
      <c r="D27" s="2">
        <f t="shared" si="6"/>
        <v>1.4499999999999993</v>
      </c>
      <c r="E27" s="2">
        <f t="shared" si="6"/>
        <v>0.73000000000000043</v>
      </c>
      <c r="F27" s="2">
        <f t="shared" si="6"/>
        <v>0.66000000000000014</v>
      </c>
      <c r="G27" s="2">
        <f t="shared" si="6"/>
        <v>0.95000000000000018</v>
      </c>
      <c r="H27" s="2">
        <f t="shared" si="6"/>
        <v>0.39999999999999991</v>
      </c>
      <c r="I27" s="2"/>
      <c r="J27" s="2"/>
      <c r="K27" s="2"/>
      <c r="L27" s="2">
        <f t="shared" ref="L27:Q27" si="12">L8-L7</f>
        <v>0.35999999999999988</v>
      </c>
      <c r="M27" s="2">
        <f t="shared" si="12"/>
        <v>1.4499999999999993</v>
      </c>
      <c r="N27" s="2">
        <f t="shared" si="8"/>
        <v>0.71999999999999975</v>
      </c>
      <c r="O27" s="2">
        <f t="shared" si="12"/>
        <v>0.65999999999999925</v>
      </c>
      <c r="P27" s="2">
        <f t="shared" si="12"/>
        <v>0.95000000000000107</v>
      </c>
      <c r="Q27" s="51">
        <f t="shared" si="12"/>
        <v>0.39999999999999991</v>
      </c>
    </row>
    <row r="28" spans="1:24" x14ac:dyDescent="0.2">
      <c r="A28" s="32"/>
      <c r="B28" s="50"/>
      <c r="C28" s="2">
        <f t="shared" si="6"/>
        <v>0.35999999999999988</v>
      </c>
      <c r="D28" s="2">
        <f t="shared" si="6"/>
        <v>1.4499999999999993</v>
      </c>
      <c r="E28" s="2">
        <f t="shared" si="6"/>
        <v>0.71999999999999975</v>
      </c>
      <c r="F28" s="2">
        <f t="shared" si="6"/>
        <v>0.66000000000000014</v>
      </c>
      <c r="G28" s="2">
        <f t="shared" si="6"/>
        <v>0.94999999999999929</v>
      </c>
      <c r="H28" s="2">
        <f t="shared" si="6"/>
        <v>0.39000000000000012</v>
      </c>
      <c r="I28" s="2"/>
      <c r="J28" s="2"/>
      <c r="K28" s="2"/>
      <c r="L28" s="2">
        <f t="shared" ref="L28:Q28" si="13">L9-L8</f>
        <v>0.36000000000000032</v>
      </c>
      <c r="M28" s="2">
        <f t="shared" si="13"/>
        <v>1.4499999999999993</v>
      </c>
      <c r="N28" s="2">
        <f t="shared" si="8"/>
        <v>0.72999999999999954</v>
      </c>
      <c r="O28" s="2">
        <f t="shared" si="13"/>
        <v>0.66000000000000014</v>
      </c>
      <c r="P28" s="2">
        <f t="shared" si="13"/>
        <v>0.94999999999999929</v>
      </c>
      <c r="Q28" s="51">
        <f t="shared" si="13"/>
        <v>0.38999999999999968</v>
      </c>
    </row>
    <row r="29" spans="1:24" x14ac:dyDescent="0.2">
      <c r="A29" s="32"/>
      <c r="B29" s="50"/>
      <c r="C29" s="2">
        <f t="shared" si="6"/>
        <v>0.35999999999999988</v>
      </c>
      <c r="D29" s="2">
        <f t="shared" si="6"/>
        <v>1.4400000000000013</v>
      </c>
      <c r="E29" s="2">
        <f t="shared" si="6"/>
        <v>0.71999999999999975</v>
      </c>
      <c r="F29" s="2">
        <f t="shared" si="6"/>
        <v>0.64999999999999947</v>
      </c>
      <c r="G29" s="2">
        <f t="shared" si="6"/>
        <v>0.95000000000000107</v>
      </c>
      <c r="H29" s="2">
        <f t="shared" si="6"/>
        <v>0.39999999999999991</v>
      </c>
      <c r="I29" s="2"/>
      <c r="J29" s="2"/>
      <c r="K29" s="2"/>
      <c r="L29" s="2">
        <f t="shared" ref="L29:Q29" si="14">L10-L9</f>
        <v>0.36000000000000032</v>
      </c>
      <c r="M29" s="2">
        <f t="shared" si="14"/>
        <v>1.4400000000000013</v>
      </c>
      <c r="N29" s="2">
        <f t="shared" si="8"/>
        <v>0.72000000000000064</v>
      </c>
      <c r="O29" s="2">
        <f t="shared" si="14"/>
        <v>0.65000000000000036</v>
      </c>
      <c r="P29" s="2">
        <f t="shared" si="14"/>
        <v>0.95000000000000107</v>
      </c>
      <c r="Q29" s="51">
        <f t="shared" si="14"/>
        <v>0.40000000000000036</v>
      </c>
    </row>
    <row r="30" spans="1:24" x14ac:dyDescent="0.2">
      <c r="A30" s="32"/>
      <c r="B30" s="50"/>
      <c r="C30" s="2">
        <f t="shared" si="6"/>
        <v>0.36000000000000032</v>
      </c>
      <c r="D30" s="2">
        <f t="shared" si="6"/>
        <v>1.4499999999999993</v>
      </c>
      <c r="E30" s="2">
        <f t="shared" si="6"/>
        <v>0.72000000000000064</v>
      </c>
      <c r="F30" s="2">
        <f t="shared" si="6"/>
        <v>0.66000000000000014</v>
      </c>
      <c r="G30" s="2">
        <f t="shared" si="6"/>
        <v>0.95999999999999908</v>
      </c>
      <c r="H30" s="2">
        <f t="shared" si="6"/>
        <v>0.39000000000000012</v>
      </c>
      <c r="I30" s="2"/>
      <c r="J30" s="2"/>
      <c r="K30" s="2"/>
      <c r="L30" s="2">
        <f t="shared" ref="L30:Q30" si="15">L11-L10</f>
        <v>0.35999999999999943</v>
      </c>
      <c r="M30" s="2">
        <f t="shared" si="15"/>
        <v>1.4499999999999993</v>
      </c>
      <c r="N30" s="2">
        <f t="shared" si="8"/>
        <v>0.72000000000000064</v>
      </c>
      <c r="O30" s="2">
        <f t="shared" si="15"/>
        <v>0.66000000000000014</v>
      </c>
      <c r="P30" s="2">
        <f t="shared" si="15"/>
        <v>0.95999999999999908</v>
      </c>
      <c r="Q30" s="51">
        <f t="shared" si="15"/>
        <v>0.38999999999999968</v>
      </c>
    </row>
    <row r="31" spans="1:24" x14ac:dyDescent="0.2">
      <c r="A31" s="32"/>
      <c r="B31" s="50"/>
      <c r="C31" s="2">
        <f t="shared" si="6"/>
        <v>0.35999999999999988</v>
      </c>
      <c r="D31" s="2">
        <f t="shared" si="6"/>
        <v>1.4499999999999993</v>
      </c>
      <c r="E31" s="2">
        <f t="shared" si="6"/>
        <v>0.72999999999999954</v>
      </c>
      <c r="F31" s="2">
        <f t="shared" si="6"/>
        <v>0.66000000000000014</v>
      </c>
      <c r="G31" s="2">
        <f t="shared" si="6"/>
        <v>0.95000000000000107</v>
      </c>
      <c r="H31" s="2">
        <f t="shared" si="6"/>
        <v>0.38999999999999968</v>
      </c>
      <c r="I31" s="2"/>
      <c r="J31" s="2"/>
      <c r="K31" s="2"/>
      <c r="L31" s="2">
        <f t="shared" ref="L31:Q31" si="16">L12-L11</f>
        <v>0.36000000000000032</v>
      </c>
      <c r="M31" s="2">
        <f t="shared" si="16"/>
        <v>1.4499999999999993</v>
      </c>
      <c r="N31" s="2">
        <f t="shared" si="8"/>
        <v>0.71999999999999886</v>
      </c>
      <c r="O31" s="2">
        <f t="shared" si="16"/>
        <v>0.66000000000000014</v>
      </c>
      <c r="P31" s="2">
        <f t="shared" si="16"/>
        <v>0.94999999999999929</v>
      </c>
      <c r="Q31" s="51">
        <f t="shared" si="16"/>
        <v>0.39000000000000057</v>
      </c>
    </row>
    <row r="32" spans="1:24" x14ac:dyDescent="0.2">
      <c r="A32" s="32"/>
      <c r="B32" s="50"/>
      <c r="C32" s="2">
        <f t="shared" si="6"/>
        <v>0.36000000000000032</v>
      </c>
      <c r="D32" s="2">
        <f t="shared" si="6"/>
        <v>1.4499999999999993</v>
      </c>
      <c r="E32" s="2">
        <f t="shared" si="6"/>
        <v>0.72000000000000064</v>
      </c>
      <c r="F32" s="2">
        <f t="shared" si="6"/>
        <v>0.66000000000000014</v>
      </c>
      <c r="G32" s="2">
        <f t="shared" si="6"/>
        <v>0.94999999999999929</v>
      </c>
      <c r="H32" s="2">
        <f>H13-H12</f>
        <v>0.40000000000000036</v>
      </c>
      <c r="I32" s="2"/>
      <c r="J32" s="2"/>
      <c r="K32" s="2"/>
      <c r="L32" s="2">
        <f t="shared" ref="L32:Q32" si="17">L13-L12</f>
        <v>0.35999999999999943</v>
      </c>
      <c r="M32" s="2">
        <f t="shared" si="17"/>
        <v>1.4499999999999993</v>
      </c>
      <c r="N32" s="2">
        <f t="shared" si="8"/>
        <v>0.73000000000000043</v>
      </c>
      <c r="O32" s="2">
        <f t="shared" si="17"/>
        <v>0.66000000000000014</v>
      </c>
      <c r="P32" s="2">
        <f t="shared" si="17"/>
        <v>0.95000000000000107</v>
      </c>
      <c r="Q32" s="51">
        <f t="shared" si="17"/>
        <v>0.39999999999999947</v>
      </c>
    </row>
    <row r="33" spans="1:17" x14ac:dyDescent="0.2">
      <c r="A33" s="32"/>
      <c r="B33" s="50"/>
      <c r="C33" s="2">
        <f t="shared" si="6"/>
        <v>0.37000000000000011</v>
      </c>
      <c r="D33" s="2">
        <f t="shared" si="6"/>
        <v>1.4400000000000013</v>
      </c>
      <c r="E33" s="2">
        <f t="shared" si="6"/>
        <v>0.71999999999999886</v>
      </c>
      <c r="F33" s="2">
        <f t="shared" si="6"/>
        <v>0.66000000000000014</v>
      </c>
      <c r="G33" s="2">
        <f t="shared" si="6"/>
        <v>0.96000000000000085</v>
      </c>
      <c r="H33" s="2">
        <f t="shared" si="6"/>
        <v>0.38999999999999968</v>
      </c>
      <c r="I33" s="2"/>
      <c r="J33" s="2"/>
      <c r="K33" s="2"/>
      <c r="L33" s="2">
        <f t="shared" ref="L33:Q33" si="18">L14-L13</f>
        <v>0.37000000000000011</v>
      </c>
      <c r="M33" s="2">
        <f t="shared" si="18"/>
        <v>1.4400000000000013</v>
      </c>
      <c r="N33" s="2">
        <f t="shared" si="8"/>
        <v>0.72000000000000064</v>
      </c>
      <c r="O33" s="2">
        <f t="shared" si="18"/>
        <v>0.66000000000000014</v>
      </c>
      <c r="P33" s="2">
        <f t="shared" si="18"/>
        <v>0.96000000000000085</v>
      </c>
      <c r="Q33" s="51">
        <f t="shared" si="18"/>
        <v>0.39000000000000057</v>
      </c>
    </row>
    <row r="34" spans="1:17" x14ac:dyDescent="0.2">
      <c r="A34" s="32"/>
      <c r="B34" s="50"/>
      <c r="C34" s="2">
        <f t="shared" si="6"/>
        <v>0.35999999999999943</v>
      </c>
      <c r="D34" s="2">
        <f t="shared" si="6"/>
        <v>1.4499999999999993</v>
      </c>
      <c r="E34" s="2">
        <f t="shared" si="6"/>
        <v>0.72000000000000064</v>
      </c>
      <c r="F34" s="2">
        <f t="shared" si="6"/>
        <v>0.66000000000000014</v>
      </c>
      <c r="G34" s="2">
        <f t="shared" si="6"/>
        <v>0.94999999999999929</v>
      </c>
      <c r="H34" s="2">
        <f t="shared" si="6"/>
        <v>0.40000000000000036</v>
      </c>
      <c r="I34" s="2"/>
      <c r="J34" s="2"/>
      <c r="K34" s="2"/>
      <c r="L34" s="2">
        <f t="shared" ref="L34:Q34" si="19">L15-L14</f>
        <v>0.36000000000000032</v>
      </c>
      <c r="M34" s="2">
        <f t="shared" si="19"/>
        <v>1.4499999999999993</v>
      </c>
      <c r="N34" s="2">
        <f t="shared" si="8"/>
        <v>0.71999999999999886</v>
      </c>
      <c r="O34" s="2">
        <f t="shared" si="19"/>
        <v>0.66000000000000014</v>
      </c>
      <c r="P34" s="2">
        <f t="shared" si="19"/>
        <v>0.94999999999999929</v>
      </c>
      <c r="Q34" s="51">
        <f t="shared" si="19"/>
        <v>0.39999999999999947</v>
      </c>
    </row>
    <row r="35" spans="1:17" x14ac:dyDescent="0.2">
      <c r="A35" s="32"/>
      <c r="B35" s="50"/>
      <c r="C35" s="2">
        <f t="shared" si="6"/>
        <v>0.36000000000000032</v>
      </c>
      <c r="D35" s="2">
        <f t="shared" si="6"/>
        <v>1.4499999999999993</v>
      </c>
      <c r="E35" s="2">
        <f t="shared" si="6"/>
        <v>0.72000000000000064</v>
      </c>
      <c r="F35" s="2">
        <f t="shared" si="6"/>
        <v>0.65000000000000036</v>
      </c>
      <c r="G35" s="2">
        <f t="shared" si="6"/>
        <v>0.94999999999999929</v>
      </c>
      <c r="H35" s="2">
        <f t="shared" si="6"/>
        <v>0.38999999999999968</v>
      </c>
      <c r="I35" s="2"/>
      <c r="J35" s="2"/>
      <c r="K35" s="2"/>
      <c r="L35" s="2">
        <f t="shared" ref="L35:Q35" si="20">L16-L15</f>
        <v>0.36000000000000032</v>
      </c>
      <c r="M35" s="2">
        <f t="shared" si="20"/>
        <v>1.4499999999999993</v>
      </c>
      <c r="N35" s="2">
        <f t="shared" si="8"/>
        <v>0.72000000000000064</v>
      </c>
      <c r="O35" s="2">
        <f t="shared" si="20"/>
        <v>0.64999999999999858</v>
      </c>
      <c r="P35" s="2">
        <f t="shared" si="20"/>
        <v>0.94999999999999929</v>
      </c>
      <c r="Q35" s="51">
        <f t="shared" si="20"/>
        <v>0.38999999999999968</v>
      </c>
    </row>
    <row r="36" spans="1:17" x14ac:dyDescent="0.2">
      <c r="A36" s="32"/>
      <c r="B36" s="50"/>
      <c r="C36" s="2">
        <f t="shared" si="6"/>
        <v>0.35999999999999943</v>
      </c>
      <c r="D36" s="2">
        <f t="shared" si="6"/>
        <v>1.4500000000000028</v>
      </c>
      <c r="E36" s="2">
        <f t="shared" si="6"/>
        <v>0.72999999999999865</v>
      </c>
      <c r="F36" s="2">
        <f t="shared" si="6"/>
        <v>0.65999999999999837</v>
      </c>
      <c r="G36" s="2">
        <f t="shared" si="6"/>
        <v>0.95000000000000107</v>
      </c>
      <c r="H36" s="2">
        <f t="shared" si="6"/>
        <v>0.40000000000000036</v>
      </c>
      <c r="I36" s="2"/>
      <c r="J36" s="2"/>
      <c r="K36" s="2"/>
      <c r="L36" s="2">
        <f t="shared" ref="L36:Q36" si="21">L17-L16</f>
        <v>0.35999999999999943</v>
      </c>
      <c r="M36" s="2">
        <f t="shared" si="21"/>
        <v>1.4500000000000028</v>
      </c>
      <c r="N36" s="2">
        <f t="shared" si="8"/>
        <v>0.71999999999999886</v>
      </c>
      <c r="O36" s="2">
        <f t="shared" si="21"/>
        <v>0.66000000000000014</v>
      </c>
      <c r="P36" s="2">
        <f t="shared" si="21"/>
        <v>0.94999999999999929</v>
      </c>
      <c r="Q36" s="51">
        <f t="shared" si="21"/>
        <v>0.40000000000000036</v>
      </c>
    </row>
    <row r="37" spans="1:17" x14ac:dyDescent="0.2">
      <c r="A37" s="31"/>
      <c r="B37" s="52"/>
      <c r="C37" s="2">
        <f t="shared" si="6"/>
        <v>0.36000000000000032</v>
      </c>
      <c r="D37" s="2">
        <f t="shared" si="6"/>
        <v>1.4399999999999977</v>
      </c>
      <c r="E37" s="2">
        <f t="shared" si="6"/>
        <v>0.72000000000000064</v>
      </c>
      <c r="F37" s="2">
        <f t="shared" si="6"/>
        <v>0.66000000000000014</v>
      </c>
      <c r="G37" s="2">
        <f t="shared" si="6"/>
        <v>0.96000000000000085</v>
      </c>
      <c r="H37" s="2">
        <f t="shared" si="6"/>
        <v>0.38999999999999968</v>
      </c>
      <c r="I37" s="2"/>
      <c r="J37" s="2"/>
      <c r="K37" s="2"/>
      <c r="L37" s="2">
        <f t="shared" ref="L37:Q37" si="22">L18-L17</f>
        <v>0.36000000000000032</v>
      </c>
      <c r="M37" s="2">
        <f t="shared" si="22"/>
        <v>1.4399999999999977</v>
      </c>
      <c r="N37" s="2">
        <f t="shared" si="8"/>
        <v>0.73000000000000043</v>
      </c>
      <c r="O37" s="2">
        <f t="shared" si="22"/>
        <v>0.66000000000000014</v>
      </c>
      <c r="P37" s="2">
        <f t="shared" si="22"/>
        <v>0.96000000000000085</v>
      </c>
      <c r="Q37" s="51">
        <f t="shared" si="22"/>
        <v>0.39000000000000057</v>
      </c>
    </row>
    <row r="38" spans="1:17" x14ac:dyDescent="0.2">
      <c r="A38" s="31"/>
      <c r="B38" s="52"/>
      <c r="C38" s="2">
        <f t="shared" si="6"/>
        <v>0.36000000000000032</v>
      </c>
      <c r="D38" s="2">
        <f t="shared" si="6"/>
        <v>1.4500000000000028</v>
      </c>
      <c r="E38" s="2">
        <f t="shared" si="6"/>
        <v>0.72000000000000064</v>
      </c>
      <c r="F38" s="2">
        <f t="shared" si="6"/>
        <v>0.66000000000000014</v>
      </c>
      <c r="G38" s="2">
        <f t="shared" si="6"/>
        <v>0.94999999999999929</v>
      </c>
      <c r="H38" s="2">
        <f t="shared" si="6"/>
        <v>0.40000000000000036</v>
      </c>
      <c r="I38" s="2"/>
      <c r="J38" s="2"/>
      <c r="K38" s="2"/>
      <c r="L38" s="2">
        <f t="shared" ref="L38:Q38" si="23">L19-L18</f>
        <v>0.36000000000000032</v>
      </c>
      <c r="M38" s="2">
        <f t="shared" si="23"/>
        <v>1.4500000000000028</v>
      </c>
      <c r="N38" s="2">
        <f t="shared" si="8"/>
        <v>0.72000000000000064</v>
      </c>
      <c r="O38" s="2">
        <f t="shared" si="23"/>
        <v>0.66000000000000014</v>
      </c>
      <c r="P38" s="2">
        <f t="shared" si="23"/>
        <v>0.94999999999999929</v>
      </c>
      <c r="Q38" s="51">
        <f t="shared" si="23"/>
        <v>0.40000000000000036</v>
      </c>
    </row>
    <row r="39" spans="1:17" x14ac:dyDescent="0.2">
      <c r="A39" s="31"/>
      <c r="B39" s="53"/>
      <c r="C39" s="54">
        <f t="shared" si="6"/>
        <v>0.35999999999999943</v>
      </c>
      <c r="D39" s="54">
        <f t="shared" si="6"/>
        <v>1.4499999999999993</v>
      </c>
      <c r="E39" s="54">
        <f t="shared" si="6"/>
        <v>0.71999999999999886</v>
      </c>
      <c r="F39" s="54">
        <f t="shared" si="6"/>
        <v>0.66000000000000014</v>
      </c>
      <c r="G39" s="54">
        <f t="shared" si="6"/>
        <v>0.94999999999999929</v>
      </c>
      <c r="H39" s="54">
        <f t="shared" si="6"/>
        <v>0.38999999999999968</v>
      </c>
      <c r="I39" s="54"/>
      <c r="J39" s="54"/>
      <c r="K39" s="54"/>
      <c r="L39" s="54">
        <f t="shared" ref="L39:Q39" si="24">L20-L19</f>
        <v>0.35999999999999943</v>
      </c>
      <c r="M39" s="54">
        <f t="shared" si="24"/>
        <v>1.4499999999999957</v>
      </c>
      <c r="N39" s="54">
        <f t="shared" si="8"/>
        <v>0.72000000000000064</v>
      </c>
      <c r="O39" s="54">
        <f t="shared" si="24"/>
        <v>0.66000000000000014</v>
      </c>
      <c r="P39" s="54">
        <f t="shared" si="24"/>
        <v>0.94999999999999929</v>
      </c>
      <c r="Q39" s="55">
        <f t="shared" si="24"/>
        <v>0.38999999999999879</v>
      </c>
    </row>
    <row r="40" spans="1:17" x14ac:dyDescent="0.2">
      <c r="A40" s="31"/>
      <c r="B40" s="31"/>
      <c r="C40" s="2"/>
    </row>
    <row r="41" spans="1:17" x14ac:dyDescent="0.2">
      <c r="C41" s="2"/>
    </row>
    <row r="42" spans="1:17" x14ac:dyDescent="0.2">
      <c r="C42" s="2"/>
    </row>
  </sheetData>
  <mergeCells count="2">
    <mergeCell ref="A1:B1"/>
    <mergeCell ref="J1:K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Calcul du tarif</vt:lpstr>
      <vt:lpstr>Tarifs</vt:lpstr>
      <vt:lpstr>'Calcul du tarif'!Zone_d_impression</vt:lpstr>
    </vt:vector>
  </TitlesOfParts>
  <Company>EPFL, CH-1015 Lausanne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Association mamans de jour</dc:creator>
  <cp:lastModifiedBy>Karine Pellaton</cp:lastModifiedBy>
  <cp:lastPrinted>2018-06-26T07:07:12Z</cp:lastPrinted>
  <dcterms:created xsi:type="dcterms:W3CDTF">1999-11-16T12:08:08Z</dcterms:created>
  <dcterms:modified xsi:type="dcterms:W3CDTF">2025-03-27T12:15:19Z</dcterms:modified>
</cp:coreProperties>
</file>